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err\Documents\POLI\"/>
    </mc:Choice>
  </mc:AlternateContent>
  <xr:revisionPtr revIDLastSave="0" documentId="13_ncr:1_{5306CBE9-8BB2-4FB0-A797-5FF303BD6224}" xr6:coauthVersionLast="46" xr6:coauthVersionMax="46" xr10:uidLastSave="{00000000-0000-0000-0000-000000000000}"/>
  <bookViews>
    <workbookView xWindow="-120" yWindow="-120" windowWidth="20730" windowHeight="11160" activeTab="2" xr2:uid="{00000000-000D-0000-FFFF-FFFF00000000}"/>
  </bookViews>
  <sheets>
    <sheet name="Planilha1" sheetId="3" r:id="rId1"/>
    <sheet name="BDI" sheetId="9" r:id="rId2"/>
    <sheet name="CRONOGRAMA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0" l="1"/>
  <c r="E13" i="10"/>
  <c r="I15" i="10"/>
  <c r="I12" i="10"/>
  <c r="I11" i="10"/>
  <c r="G14" i="10"/>
  <c r="G12" i="10"/>
  <c r="G16" i="10"/>
  <c r="E16" i="10"/>
  <c r="E10" i="10"/>
  <c r="E9" i="10"/>
  <c r="C17" i="10"/>
  <c r="I17" i="10" l="1"/>
  <c r="G17" i="10"/>
  <c r="H17" i="10" s="1"/>
  <c r="I19" i="10" l="1"/>
  <c r="J17" i="10"/>
  <c r="G19" i="10"/>
  <c r="E17" i="10"/>
  <c r="D14" i="10"/>
  <c r="F17" i="10" l="1"/>
  <c r="F21" i="10" s="1"/>
  <c r="D12" i="10"/>
  <c r="D15" i="10"/>
  <c r="D13" i="10"/>
  <c r="D16" i="10"/>
  <c r="D11" i="10"/>
  <c r="D10" i="10"/>
  <c r="D9" i="10"/>
  <c r="E19" i="10"/>
  <c r="H90" i="3"/>
  <c r="I90" i="3" s="1"/>
  <c r="J90" i="3" s="1"/>
  <c r="H89" i="3"/>
  <c r="I89" i="3" s="1"/>
  <c r="J89" i="3" s="1"/>
  <c r="H88" i="3"/>
  <c r="I88" i="3" s="1"/>
  <c r="J88" i="3" s="1"/>
  <c r="H50" i="3"/>
  <c r="I50" i="3" s="1"/>
  <c r="J50" i="3" s="1"/>
  <c r="H49" i="3"/>
  <c r="I49" i="3" s="1"/>
  <c r="J49" i="3" s="1"/>
  <c r="H48" i="3"/>
  <c r="I48" i="3" s="1"/>
  <c r="J48" i="3" s="1"/>
  <c r="H47" i="3"/>
  <c r="I47" i="3" s="1"/>
  <c r="J47" i="3" s="1"/>
  <c r="E21" i="10" l="1"/>
  <c r="G21" i="10"/>
  <c r="D17" i="10"/>
  <c r="J87" i="3"/>
  <c r="H46" i="3"/>
  <c r="I46" i="3" s="1"/>
  <c r="J46" i="3" s="1"/>
  <c r="I21" i="10" l="1"/>
  <c r="J21" i="10" s="1"/>
  <c r="H21" i="10"/>
  <c r="H80" i="3"/>
  <c r="I80" i="3" s="1"/>
  <c r="J80" i="3" s="1"/>
  <c r="H79" i="3"/>
  <c r="I79" i="3" s="1"/>
  <c r="J79" i="3" s="1"/>
  <c r="H78" i="3"/>
  <c r="I78" i="3" s="1"/>
  <c r="J78" i="3" s="1"/>
  <c r="H77" i="3"/>
  <c r="I77" i="3" s="1"/>
  <c r="J77" i="3" s="1"/>
  <c r="H76" i="3"/>
  <c r="I76" i="3" s="1"/>
  <c r="J76" i="3" s="1"/>
  <c r="H75" i="3"/>
  <c r="H73" i="3"/>
  <c r="H74" i="3"/>
  <c r="I74" i="3" s="1"/>
  <c r="J74" i="3" s="1"/>
  <c r="H72" i="3"/>
  <c r="I72" i="3" s="1"/>
  <c r="J72" i="3" s="1"/>
  <c r="H37" i="3"/>
  <c r="I37" i="3" s="1"/>
  <c r="J37" i="3" s="1"/>
  <c r="H36" i="3"/>
  <c r="I36" i="3" s="1"/>
  <c r="J36" i="3" s="1"/>
  <c r="H70" i="3"/>
  <c r="I70" i="3" s="1"/>
  <c r="J70" i="3" s="1"/>
  <c r="H69" i="3"/>
  <c r="I69" i="3" s="1"/>
  <c r="J69" i="3" s="1"/>
  <c r="H68" i="3"/>
  <c r="I68" i="3" s="1"/>
  <c r="J68" i="3" s="1"/>
  <c r="H67" i="3"/>
  <c r="I67" i="3" s="1"/>
  <c r="J67" i="3" s="1"/>
  <c r="H66" i="3"/>
  <c r="H65" i="3"/>
  <c r="I65" i="3" s="1"/>
  <c r="J65" i="3" s="1"/>
  <c r="H64" i="3"/>
  <c r="I64" i="3" s="1"/>
  <c r="J64" i="3" s="1"/>
  <c r="H63" i="3"/>
  <c r="I63" i="3" s="1"/>
  <c r="J63" i="3" s="1"/>
  <c r="H62" i="3"/>
  <c r="I62" i="3" s="1"/>
  <c r="J62" i="3" s="1"/>
  <c r="H61" i="3"/>
  <c r="I61" i="3" s="1"/>
  <c r="J61" i="3" s="1"/>
  <c r="H60" i="3"/>
  <c r="I60" i="3" s="1"/>
  <c r="J60" i="3" s="1"/>
  <c r="H59" i="3"/>
  <c r="I59" i="3" s="1"/>
  <c r="J59" i="3" s="1"/>
  <c r="H58" i="3"/>
  <c r="I58" i="3" s="1"/>
  <c r="J58" i="3" s="1"/>
  <c r="H57" i="3"/>
  <c r="I57" i="3" s="1"/>
  <c r="J57" i="3" s="1"/>
  <c r="H56" i="3"/>
  <c r="I56" i="3" s="1"/>
  <c r="J56" i="3" s="1"/>
  <c r="H55" i="3"/>
  <c r="I55" i="3" s="1"/>
  <c r="J55" i="3" s="1"/>
  <c r="H54" i="3"/>
  <c r="H53" i="3"/>
  <c r="H52" i="3"/>
  <c r="H26" i="3"/>
  <c r="I26" i="3" s="1"/>
  <c r="J26" i="3" s="1"/>
  <c r="H25" i="3"/>
  <c r="I25" i="3" s="1"/>
  <c r="J25" i="3" s="1"/>
  <c r="H24" i="3"/>
  <c r="I24" i="3" s="1"/>
  <c r="J24" i="3" s="1"/>
  <c r="H23" i="3"/>
  <c r="I23" i="3" s="1"/>
  <c r="J23" i="3" s="1"/>
  <c r="H22" i="3"/>
  <c r="I22" i="3" s="1"/>
  <c r="J22" i="3" s="1"/>
  <c r="H21" i="3"/>
  <c r="I21" i="3" s="1"/>
  <c r="J21" i="3" s="1"/>
  <c r="H20" i="3"/>
  <c r="I20" i="3" s="1"/>
  <c r="J20" i="3" s="1"/>
  <c r="H35" i="3"/>
  <c r="I35" i="3" s="1"/>
  <c r="J35" i="3" s="1"/>
  <c r="H29" i="3"/>
  <c r="I29" i="3" s="1"/>
  <c r="J29" i="3" s="1"/>
  <c r="H28" i="3"/>
  <c r="I28" i="3" s="1"/>
  <c r="J28" i="3" s="1"/>
  <c r="H34" i="3"/>
  <c r="I34" i="3" s="1"/>
  <c r="J34" i="3" s="1"/>
  <c r="H33" i="3"/>
  <c r="I33" i="3" s="1"/>
  <c r="J33" i="3" s="1"/>
  <c r="H32" i="3"/>
  <c r="I32" i="3" s="1"/>
  <c r="J32" i="3" s="1"/>
  <c r="H31" i="3"/>
  <c r="I31" i="3" s="1"/>
  <c r="J31" i="3" s="1"/>
  <c r="H30" i="3"/>
  <c r="I30" i="3" s="1"/>
  <c r="J30" i="3" s="1"/>
  <c r="H86" i="3"/>
  <c r="H85" i="3"/>
  <c r="H84" i="3"/>
  <c r="H83" i="3"/>
  <c r="H82" i="3"/>
  <c r="H43" i="3"/>
  <c r="I43" i="3" s="1"/>
  <c r="J43" i="3" s="1"/>
  <c r="H44" i="3"/>
  <c r="I44" i="3" s="1"/>
  <c r="J44" i="3" s="1"/>
  <c r="H42" i="3"/>
  <c r="H41" i="3"/>
  <c r="H40" i="3"/>
  <c r="H39" i="3"/>
  <c r="H45" i="3"/>
  <c r="I45" i="3" s="1"/>
  <c r="J45" i="3" s="1"/>
  <c r="H18" i="3"/>
  <c r="I18" i="3" s="1"/>
  <c r="J18" i="3" s="1"/>
  <c r="H17" i="3"/>
  <c r="I17" i="3" s="1"/>
  <c r="J17" i="3" s="1"/>
  <c r="H16" i="3"/>
  <c r="I16" i="3" s="1"/>
  <c r="J16" i="3" s="1"/>
  <c r="H15" i="3"/>
  <c r="I15" i="3" s="1"/>
  <c r="J15" i="3" s="1"/>
  <c r="H14" i="3"/>
  <c r="I14" i="3" s="1"/>
  <c r="J14" i="3" s="1"/>
  <c r="H13" i="3"/>
  <c r="I13" i="3" s="1"/>
  <c r="J13" i="3" s="1"/>
  <c r="I10" i="3"/>
  <c r="J10" i="3" s="1"/>
  <c r="H12" i="3"/>
  <c r="I12" i="3" s="1"/>
  <c r="J12" i="3" s="1"/>
  <c r="H11" i="3"/>
  <c r="I11" i="3" s="1"/>
  <c r="J11" i="3" s="1"/>
  <c r="J19" i="3" l="1"/>
  <c r="J27" i="3"/>
  <c r="I86" i="3"/>
  <c r="J86" i="3" s="1"/>
  <c r="I85" i="3"/>
  <c r="J85" i="3" s="1"/>
  <c r="I84" i="3"/>
  <c r="J84" i="3" s="1"/>
  <c r="I83" i="3"/>
  <c r="J83" i="3" s="1"/>
  <c r="I82" i="3"/>
  <c r="J82" i="3" s="1"/>
  <c r="I42" i="3" l="1"/>
  <c r="J42" i="3" s="1"/>
  <c r="I41" i="3"/>
  <c r="J41" i="3" s="1"/>
  <c r="I40" i="3"/>
  <c r="J40" i="3" s="1"/>
  <c r="I39" i="3"/>
  <c r="J39" i="3" s="1"/>
  <c r="I66" i="3"/>
  <c r="J66" i="3" s="1"/>
  <c r="I54" i="3"/>
  <c r="J54" i="3" s="1"/>
  <c r="I53" i="3"/>
  <c r="J53" i="3" s="1"/>
  <c r="I52" i="3"/>
  <c r="I75" i="3"/>
  <c r="J75" i="3" s="1"/>
  <c r="I73" i="3"/>
  <c r="J73" i="3" s="1"/>
  <c r="J71" i="3" s="1"/>
  <c r="H9" i="3"/>
  <c r="I9" i="3" s="1"/>
  <c r="J9" i="3" s="1"/>
  <c r="J8" i="3" s="1"/>
  <c r="J51" i="3" l="1"/>
  <c r="J38" i="3"/>
  <c r="B18" i="9" l="1"/>
  <c r="B10" i="9"/>
  <c r="D19" i="9" s="1"/>
  <c r="J81" i="3" l="1"/>
  <c r="J91" i="3" l="1"/>
</calcChain>
</file>

<file path=xl/sharedStrings.xml><?xml version="1.0" encoding="utf-8"?>
<sst xmlns="http://schemas.openxmlformats.org/spreadsheetml/2006/main" count="491" uniqueCount="324">
  <si>
    <t>PLANILHA ORÇAMENTÁRIA</t>
  </si>
  <si>
    <t>FONTE</t>
  </si>
  <si>
    <t>CÓDIGO</t>
  </si>
  <si>
    <t>ITEM</t>
  </si>
  <si>
    <t>DESCRIÇÃO</t>
  </si>
  <si>
    <t>UNID.</t>
  </si>
  <si>
    <t>QUANT.</t>
  </si>
  <si>
    <t>VALOR UNIT.</t>
  </si>
  <si>
    <t>TOTAL</t>
  </si>
  <si>
    <t xml:space="preserve">  PREFEITURA MUNICIPAL DE PEDRO DE TOLEDO</t>
  </si>
  <si>
    <t>Administração 2017-2020</t>
  </si>
  <si>
    <t>JEFERSON SERRADILHA SCHUINDT</t>
  </si>
  <si>
    <t>DIRETOR DO DEPARTAMENTO DE OBRA</t>
  </si>
  <si>
    <t>m²</t>
  </si>
  <si>
    <t>m³</t>
  </si>
  <si>
    <t>m</t>
  </si>
  <si>
    <t xml:space="preserve">1.0 </t>
  </si>
  <si>
    <t>1.1</t>
  </si>
  <si>
    <t>2.0</t>
  </si>
  <si>
    <t>2.3</t>
  </si>
  <si>
    <t>3.0</t>
  </si>
  <si>
    <t>1.2</t>
  </si>
  <si>
    <t>CPOS</t>
  </si>
  <si>
    <t>4.0</t>
  </si>
  <si>
    <t>1.3</t>
  </si>
  <si>
    <t>VALOR</t>
  </si>
  <si>
    <t>1.0</t>
  </si>
  <si>
    <t>2.4</t>
  </si>
  <si>
    <t>Placa de identificação para obra</t>
  </si>
  <si>
    <t>02.08.020</t>
  </si>
  <si>
    <t>2.2</t>
  </si>
  <si>
    <t>2.1</t>
  </si>
  <si>
    <t>DIRETOR DO DEPARTAMENTO DE OBRAS</t>
  </si>
  <si>
    <t xml:space="preserve">SERVIÇOS PRELIMINARES  </t>
  </si>
  <si>
    <t>1.4</t>
  </si>
  <si>
    <t>2.5</t>
  </si>
  <si>
    <t>2.6</t>
  </si>
  <si>
    <t>Lançamento, espalhamento e adensamento de concreto ou massa em lastro e/ou enchimento</t>
  </si>
  <si>
    <t>11.16.020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</si>
  <si>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</si>
  <si>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</si>
  <si>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</si>
  <si>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</si>
  <si>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</si>
  <si>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</si>
  <si>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</si>
  <si>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</si>
  <si>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</si>
  <si>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Registro de gaveta em latão fundido cromado com canopla, DN= 3/4´ - linha especial</t>
  </si>
  <si>
    <t>47.02.020</t>
  </si>
  <si>
    <t>cj</t>
  </si>
  <si>
    <t>Eletroduto de PVC corrugado flexível leve, diâmetro externo de 25 mm</t>
  </si>
  <si>
    <t>38.19.030</t>
  </si>
  <si>
    <t>4.1</t>
  </si>
  <si>
    <t>4.2</t>
  </si>
  <si>
    <t>4.3</t>
  </si>
  <si>
    <t>4.4</t>
  </si>
  <si>
    <t>4.5</t>
  </si>
  <si>
    <t>4.6</t>
  </si>
  <si>
    <t>4.8</t>
  </si>
  <si>
    <t>4.9</t>
  </si>
  <si>
    <t>35.01.150</t>
  </si>
  <si>
    <t>4.10</t>
  </si>
  <si>
    <t>ENG. JEFESON SERRADILHA SCHUINDT</t>
  </si>
  <si>
    <t>CREA 5069992012</t>
  </si>
  <si>
    <t>Itens de valor percentual fixo e obrigatório</t>
  </si>
  <si>
    <t xml:space="preserve"> - PIS</t>
  </si>
  <si>
    <t xml:space="preserve"> - COFINS</t>
  </si>
  <si>
    <t xml:space="preserve"> - ISS</t>
  </si>
  <si>
    <t>I - taxa de incidência de impostos</t>
  </si>
  <si>
    <t>Itens de valor percentual variável com o tipo da obra ou serviço</t>
  </si>
  <si>
    <t>AC - Administração central</t>
  </si>
  <si>
    <t>R - Risco</t>
  </si>
  <si>
    <t>G - Garantia</t>
  </si>
  <si>
    <t>DF - Despesas financeiras</t>
  </si>
  <si>
    <t>L - Lucro</t>
  </si>
  <si>
    <t xml:space="preserve">                                      BDI</t>
  </si>
  <si>
    <t>BDI =</t>
  </si>
  <si>
    <t>Onde:</t>
  </si>
  <si>
    <t xml:space="preserve">                                               AC = </t>
  </si>
  <si>
    <t>taxa de administração central</t>
  </si>
  <si>
    <t xml:space="preserve">                                               S =    </t>
  </si>
  <si>
    <t>taxa de seguros</t>
  </si>
  <si>
    <t xml:space="preserve">                                               R =</t>
  </si>
  <si>
    <t>taxa de riscos</t>
  </si>
  <si>
    <t xml:space="preserve">                                               G = </t>
  </si>
  <si>
    <t>taxa de garantias</t>
  </si>
  <si>
    <t xml:space="preserve">                                               DF = </t>
  </si>
  <si>
    <t>taxa de despesas financeiras</t>
  </si>
  <si>
    <t xml:space="preserve">                                               L = </t>
  </si>
  <si>
    <t>taxa de lucro/remuneração</t>
  </si>
  <si>
    <t xml:space="preserve">                                                I =</t>
  </si>
  <si>
    <t>taxa de incidência de impostos (PIS,COFINS e ISS)</t>
  </si>
  <si>
    <t xml:space="preserve">COMPOSIÇÃO DO BDI </t>
  </si>
  <si>
    <t>Fórmula para estipulação do BDI - Acórdão Nº 036.076/2011-2  - TCU - Plenário</t>
  </si>
  <si>
    <t>S - Seguro + Garantia</t>
  </si>
  <si>
    <t>(1+AC+S+R)x(1+DF)x(1+L)</t>
  </si>
  <si>
    <t>(1-I )</t>
  </si>
  <si>
    <t>BDI</t>
  </si>
  <si>
    <t>TOTAL  GERAL</t>
  </si>
  <si>
    <t>4.7</t>
  </si>
  <si>
    <t xml:space="preserve">Trave oficial completa com rede para futebol </t>
  </si>
  <si>
    <t>Esmalte à base água em superfície metálica, inclusive preparo</t>
  </si>
  <si>
    <t>33.11.050</t>
  </si>
  <si>
    <t>VALOR UNITÁRIO C/BDI</t>
  </si>
  <si>
    <t>SERVIÇOS COMPLEMENTARES</t>
  </si>
  <si>
    <t>QUADRA DE FUTEBOL</t>
  </si>
  <si>
    <t>5.0</t>
  </si>
  <si>
    <t>Nivelamento de piso em concreto com acabadora de superfície</t>
  </si>
  <si>
    <t>11.16.220</t>
  </si>
  <si>
    <t>Corte de junta de dilatação, com serra de disco diamantado para pisos</t>
  </si>
  <si>
    <t>11.20.050</t>
  </si>
  <si>
    <t>Acrílico para quadras e pisos cimentados</t>
  </si>
  <si>
    <t>33.06.020</t>
  </si>
  <si>
    <t>Tinta acrílica para faixas demarcatórias</t>
  </si>
  <si>
    <t>33.09.021</t>
  </si>
  <si>
    <t>5.1</t>
  </si>
  <si>
    <t>5.2</t>
  </si>
  <si>
    <t>5.3</t>
  </si>
  <si>
    <t>Epóxi em massa, inclusive preparo</t>
  </si>
  <si>
    <t>33.10.060</t>
  </si>
  <si>
    <t>5.4</t>
  </si>
  <si>
    <t>5.5</t>
  </si>
  <si>
    <t>Demolição manual de alvenaria de elevação ou elemento vazado, incluindo revestimento</t>
  </si>
  <si>
    <t>03.02.040</t>
  </si>
  <si>
    <t>Transporte manual horizontal e/ou vertical de entulho até o local de despejo - ensacado</t>
  </si>
  <si>
    <t>05.04.060</t>
  </si>
  <si>
    <t>Demolição manual de concreto simples</t>
  </si>
  <si>
    <t>03.01.020</t>
  </si>
  <si>
    <t>Remoção de pintura em massa com lixamento</t>
  </si>
  <si>
    <t>03.10.140</t>
  </si>
  <si>
    <t>1.5</t>
  </si>
  <si>
    <t>Apicoamento manual de piso, parede ou teto</t>
  </si>
  <si>
    <t>03.03.020</t>
  </si>
  <si>
    <t>1.6</t>
  </si>
  <si>
    <t>03.04.020</t>
  </si>
  <si>
    <t>1.7</t>
  </si>
  <si>
    <t>Demolição manual de revestimento cerâmico, incluindo a base (PAREDES E PISOS)</t>
  </si>
  <si>
    <t>Retirada de folhas de portas ou janelas</t>
  </si>
  <si>
    <t>FDE</t>
  </si>
  <si>
    <t>05.60.001</t>
  </si>
  <si>
    <t>1.8</t>
  </si>
  <si>
    <t>Retirada de batentes de esquadrias de madeira</t>
  </si>
  <si>
    <t>1.9</t>
  </si>
  <si>
    <t>05.60.005</t>
  </si>
  <si>
    <t>1.10</t>
  </si>
  <si>
    <t>Retirada de piso de tacos de madeira</t>
  </si>
  <si>
    <t>13.60.004</t>
  </si>
  <si>
    <t>06.03.069</t>
  </si>
  <si>
    <t>Tabela completa com suporte e rede para basquete</t>
  </si>
  <si>
    <t>35.01.160</t>
  </si>
  <si>
    <t>Poste oficial completo com rede para voleibol</t>
  </si>
  <si>
    <t>35.01.170</t>
  </si>
  <si>
    <t>Piso em fibra de polipropileno corrugado para quadra de esportes, inclusive pintura</t>
  </si>
  <si>
    <t>35.01.550</t>
  </si>
  <si>
    <t>17.01.020</t>
  </si>
  <si>
    <t xml:space="preserve">Argamassa de regularização e/ou proteção </t>
  </si>
  <si>
    <t>PINTURA - PAREDES/PISO / QUADRA E ALAMBRADO</t>
  </si>
  <si>
    <t>Tinta látex em massa, inclusive preparo</t>
  </si>
  <si>
    <t>33.10.020</t>
  </si>
  <si>
    <t>ELETRÍCA GERAL</t>
  </si>
  <si>
    <t>Guarda-corpo tubular com tela em aço galvanizado, diâmetro de 1 1/2´</t>
  </si>
  <si>
    <t>24.03.040</t>
  </si>
  <si>
    <t>Porta de enrolar manual, cega ou vazada</t>
  </si>
  <si>
    <t>24.02.590</t>
  </si>
  <si>
    <t>Porta/portão tipo gradil sob medida</t>
  </si>
  <si>
    <t>24.02.040</t>
  </si>
  <si>
    <t>Porta/portão de abrir em chapa, sob medida</t>
  </si>
  <si>
    <t>24.02.060</t>
  </si>
  <si>
    <t>Rede de protecao para quadras de esportes</t>
  </si>
  <si>
    <t>06.03.039</t>
  </si>
  <si>
    <t>Tela de proteção contra nidificacao de passaros (METÁLICA)</t>
  </si>
  <si>
    <t>Alambrado em tela de aço galvanizado de 2´, montantes metálicos retos</t>
  </si>
  <si>
    <t>34.05.270</t>
  </si>
  <si>
    <t>HIDRÁULICA E LOUÇAS</t>
  </si>
  <si>
    <t>UND.</t>
  </si>
  <si>
    <t>Porta em laminado fenólico melamínico com acabamento liso, batente de madeira sem revestimento - 70 x 210 cm</t>
  </si>
  <si>
    <t>23.04.090</t>
  </si>
  <si>
    <t>23.04.100</t>
  </si>
  <si>
    <t>Porta em laminado fenólico melamínico com acabamento liso, batente de madeira sem revestimento - 80 x 210 cm</t>
  </si>
  <si>
    <t>Prateleira sob medida em compensado, revestida nas duas faces em laminado fenólico melamínico</t>
  </si>
  <si>
    <t>23.08.080</t>
  </si>
  <si>
    <t>Concreto usinado não estrutural mínimo 200 kg cimento / m³</t>
  </si>
  <si>
    <t>11.02.040</t>
  </si>
  <si>
    <t xml:space="preserve"> CALÇADAS E REVESTIMENTO DE PAREDES E PISOS</t>
  </si>
  <si>
    <t>Revestimento em placa cerâmica esmaltada de 20x20 cm, tipo monocolor, assentado e rejuntado com argamassa industrializada</t>
  </si>
  <si>
    <t>18.11.042</t>
  </si>
  <si>
    <t>Placa cerâmica esmaltada antiderrapante PEI-5 para área interna com saída para o exterior, grupo de absorção BIIa, resistência química A, assentado com argamassa colante industrializada</t>
  </si>
  <si>
    <t>18.06.142</t>
  </si>
  <si>
    <t>Rejuntamento em placas cerâmicas com argamassa industrializada para rejunte, juntas acima de 5 até 10 mm</t>
  </si>
  <si>
    <t>18.06.430</t>
  </si>
  <si>
    <t>Quadro geral : chave seccionadora nh c/ fusivel 3x400a</t>
  </si>
  <si>
    <t>09.04.009</t>
  </si>
  <si>
    <t>Disjuntor bipolar termomagnetico 2x10a a 2x50a</t>
  </si>
  <si>
    <t>09.04.091</t>
  </si>
  <si>
    <t>Caixa de passagem a prova de umidade em aluminio 30x30x12cm</t>
  </si>
  <si>
    <t>09.06.038</t>
  </si>
  <si>
    <t>Fio de 6 mm2 - 750 v de isolacao</t>
  </si>
  <si>
    <t>Cabo de 10 mm2 - 750 v de isolacao</t>
  </si>
  <si>
    <t>09.07.006</t>
  </si>
  <si>
    <t>09.07.011</t>
  </si>
  <si>
    <t>Fio de 2,50 mm2 - 750 v de isolacao</t>
  </si>
  <si>
    <t>09.07.004</t>
  </si>
  <si>
    <t>Interruptor com 1 tecla simples e placa</t>
  </si>
  <si>
    <t>40.05.020</t>
  </si>
  <si>
    <t>CJ</t>
  </si>
  <si>
    <t>40.05.040</t>
  </si>
  <si>
    <t>Interruptor com 2 tecla simples e placa</t>
  </si>
  <si>
    <t>Tomada 2P+T de 10 A - 250 V, completa</t>
  </si>
  <si>
    <t>40.04.450</t>
  </si>
  <si>
    <t>40.04.460</t>
  </si>
  <si>
    <t>Tomada 2P+T de 20 A - 250 V, completa</t>
  </si>
  <si>
    <t>Plafon plástico e/ou PVC para acabamento de ponto de luz, com soquete E-27 para lâmpada fluorescente compacta</t>
  </si>
  <si>
    <t>41.20.080</t>
  </si>
  <si>
    <t>Lâmpada LED 13,5W, com base E-27, 1400 até 1510lm</t>
  </si>
  <si>
    <t>41.02.580</t>
  </si>
  <si>
    <t>Lâmpada LED tubular T8 com base G13, de 3400 até 4000 Im - 36 a 40W</t>
  </si>
  <si>
    <t>41.02.562</t>
  </si>
  <si>
    <t>Disjuntor termomagnético, tripolar 220/380 V, corrente de 60 A até 100 A</t>
  </si>
  <si>
    <t>37.13.660</t>
  </si>
  <si>
    <t>Retirada de fio embutido ate 16 mm2</t>
  </si>
  <si>
    <t>09.62.017</t>
  </si>
  <si>
    <t>Il-65 iluminação decorativa p/area externa poste metálico 4m lamp. fluor. 2x36w</t>
  </si>
  <si>
    <t>09.11.075</t>
  </si>
  <si>
    <t> Iluminacao p/ quadra de esp. cob. lamp. vapor metalico (1x250w)</t>
  </si>
  <si>
    <t>09.09.037</t>
  </si>
  <si>
    <t>Luminária industrial de sobrepor ou pendente com refletor, para 1 lâmpada multivapor metálico elipsoidal de 250 W/400 W</t>
  </si>
  <si>
    <t>41.14.180</t>
  </si>
  <si>
    <t>13.02.053</t>
  </si>
  <si>
    <t>Borracha colada - piso tatil de alerta (PISO NA ACADEMIA)</t>
  </si>
  <si>
    <t>Banco de concreto pre-fabricado (l=115cm)</t>
  </si>
  <si>
    <t>16.07.022</t>
  </si>
  <si>
    <t xml:space="preserve">m² </t>
  </si>
  <si>
    <t>Reservatório em polietileno com tampa de rosca - capacidade de 1.000 litros</t>
  </si>
  <si>
    <t>48.02.400</t>
  </si>
  <si>
    <t>Torneira de boia, DN= 3/4´</t>
  </si>
  <si>
    <t>48.05.010</t>
  </si>
  <si>
    <t>Tubo pvc rígido junta soldável de 25 incl conexões</t>
  </si>
  <si>
    <t>08.03.016</t>
  </si>
  <si>
    <t>Registro de pressão em latão fundido cromado com canopla, DN= 3/4´ - linha especial</t>
  </si>
  <si>
    <t>47.02.110</t>
  </si>
  <si>
    <t>Bacia sifonada de louca branca (vdr 6l) c/ assento</t>
  </si>
  <si>
    <t>08.16.001</t>
  </si>
  <si>
    <t>Torneira longa sem rosca para uso geral, em latão fundido cromado</t>
  </si>
  <si>
    <t>44.03.450</t>
  </si>
  <si>
    <t>Sifão plástico sanfonado universal de 1</t>
  </si>
  <si>
    <t>44.20.010</t>
  </si>
  <si>
    <t>Engate flexível de PVC DN= 1/2´</t>
  </si>
  <si>
    <t>44.20.110</t>
  </si>
  <si>
    <t>4.11</t>
  </si>
  <si>
    <t>4.12</t>
  </si>
  <si>
    <t>5.6</t>
  </si>
  <si>
    <t>5.7</t>
  </si>
  <si>
    <t>5.8</t>
  </si>
  <si>
    <t>5.9</t>
  </si>
  <si>
    <t>6.0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</si>
  <si>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</si>
  <si>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</si>
  <si>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</si>
  <si>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</si>
  <si>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</si>
  <si>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</si>
  <si>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</si>
  <si>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</si>
  <si>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</si>
  <si>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7.0</t>
  </si>
  <si>
    <t>7.1</t>
  </si>
  <si>
    <t>7.2</t>
  </si>
  <si>
    <t>7.4</t>
  </si>
  <si>
    <t>7.5</t>
  </si>
  <si>
    <t>8.0</t>
  </si>
  <si>
    <t>8.1</t>
  </si>
  <si>
    <t>8.2</t>
  </si>
  <si>
    <t>8.3</t>
  </si>
  <si>
    <t>COBERTURA</t>
  </si>
  <si>
    <t>5.10</t>
  </si>
  <si>
    <t>Concreto usinado, fck = 25 MPa - para bombeamento</t>
  </si>
  <si>
    <t>11.01.290</t>
  </si>
  <si>
    <t>Armadura em barra de aço CA-50 (A ou B) fyk = 500 MPa</t>
  </si>
  <si>
    <t>5.11</t>
  </si>
  <si>
    <t>KG</t>
  </si>
  <si>
    <t>10.01.040</t>
  </si>
  <si>
    <t>Base de brita graduada</t>
  </si>
  <si>
    <t>5.12</t>
  </si>
  <si>
    <t>54.01.210</t>
  </si>
  <si>
    <t>5.13</t>
  </si>
  <si>
    <t>Impermeabilização em membrana à base de polímeros acrílicos, na cor branca (MASTIQUE)</t>
  </si>
  <si>
    <t>32.16.050</t>
  </si>
  <si>
    <t>Lona plástica</t>
  </si>
  <si>
    <t>11.18.060</t>
  </si>
  <si>
    <t>5.14</t>
  </si>
  <si>
    <t>Telhamento em chapa de aço com pintura poliéster, tipo sanduíche, espessura de 0,50 mm, com poliestireno expandido</t>
  </si>
  <si>
    <t>16.13.130</t>
  </si>
  <si>
    <t>Cumeeira em chapa de aço pré-pintada com epóxi e poliéster, perfil ondulado, com espessura de 0,50 mm</t>
  </si>
  <si>
    <t>16.12.220</t>
  </si>
  <si>
    <t>Fornecimento e montagem de estrutura metalica com aço nao patinavel (astm a36/a570)</t>
  </si>
  <si>
    <t>07.02.004</t>
  </si>
  <si>
    <t>3.9</t>
  </si>
  <si>
    <t>3.10</t>
  </si>
  <si>
    <t>5.15</t>
  </si>
  <si>
    <t>5.16</t>
  </si>
  <si>
    <t>5.17</t>
  </si>
  <si>
    <t>5.18</t>
  </si>
  <si>
    <t>5.19</t>
  </si>
  <si>
    <t>7.3</t>
  </si>
  <si>
    <t>PREFEITURA MUNICIPAL DE PEDRO DE TOLEDO</t>
  </si>
  <si>
    <t xml:space="preserve">CRONOGRAMA FÍSICO FINANCEIRO ATUALIZADO </t>
  </si>
  <si>
    <t>DESCRIÇÃO DOS SERVIÇOS</t>
  </si>
  <si>
    <t>30 DIAS</t>
  </si>
  <si>
    <t>%</t>
  </si>
  <si>
    <t xml:space="preserve">TOTAL GERAL C/ BDI </t>
  </si>
  <si>
    <t>PARCELAS</t>
  </si>
  <si>
    <t>PARCELAS ACUMULADAS</t>
  </si>
  <si>
    <t>LOCAL:  AV. PREF. CEL. JOSÉ PETTENA X RUA AMERICO NICOLLINI  - CENTRO- PEDRO DE TOLEDO</t>
  </si>
  <si>
    <t>OBRA:  REFORMA  E ADEQUAÇÃO DO GINÁSIO POLIESPORTIVO</t>
  </si>
  <si>
    <t>SERVIÇOS PRELIMINARES</t>
  </si>
  <si>
    <t>PINTURA GERAL</t>
  </si>
  <si>
    <t>OBRA:  REFORMA E ADQUAÇÃO DO POLIESPORTIVO</t>
  </si>
  <si>
    <t>LOCAL:  AV. VEREADOR CEL. JOSÉ PETTENA X RUA AMERICO NICOLIINI  - BAIRRO VILA GUARANI - PEDRO DE TOLEDO</t>
  </si>
  <si>
    <t>CALÇADAS E  PISO EM CONCRETO</t>
  </si>
  <si>
    <t>60 DIAS</t>
  </si>
  <si>
    <t>90 DIAS</t>
  </si>
  <si>
    <t>Administração  2021 - 2024</t>
  </si>
  <si>
    <t>REFERÊNCIA   ( tabela  c/ desoneradas) - CPOS 179 -  02/08/2020 - SIURB 07/2020 - FDE 02/09/2020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</si>
</sst>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Calibri"/>
      <family val="2"/>
      <scheme val="minor"/>
    </font>
    <font>
      <sz val="11"/>
      <name val="Arial"/>
      <family val="2"/>
    </font>
    <font>
      <sz val="14"/>
      <name val="Arial"/>
      <family val="2"/>
    </font>
    <font>
      <sz val="11"/>
      <color rgb="FF000000"/>
      <name val="Calibri"/>
      <family val="2"/>
      <scheme val="minor"/>
    </font>
    <font>
      <b/>
      <sz val="14"/>
      <name val="Arial"/>
      <family val="2"/>
    </font>
    <font>
      <b/>
      <sz val="10"/>
      <color rgb="FF000000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Arial Narrow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 Rounded MT Bold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219">
    <xf numFmtId="0" fontId="0" fillId="0" borderId="0" xfId="0"/>
    <xf numFmtId="0" fontId="2" fillId="0" borderId="0" xfId="0" applyFont="1"/>
    <xf numFmtId="0" fontId="7" fillId="0" borderId="16" xfId="0" applyFont="1" applyBorder="1"/>
    <xf numFmtId="10" fontId="10" fillId="0" borderId="20" xfId="0" applyNumberFormat="1" applyFont="1" applyBorder="1" applyAlignment="1">
      <alignment horizontal="center"/>
    </xf>
    <xf numFmtId="0" fontId="7" fillId="0" borderId="21" xfId="0" applyFont="1" applyBorder="1"/>
    <xf numFmtId="0" fontId="5" fillId="0" borderId="22" xfId="0" applyFont="1" applyBorder="1" applyAlignment="1">
      <alignment horizontal="center"/>
    </xf>
    <xf numFmtId="10" fontId="7" fillId="0" borderId="22" xfId="0" applyNumberFormat="1" applyFont="1" applyBorder="1" applyAlignment="1">
      <alignment horizontal="right"/>
    </xf>
    <xf numFmtId="2" fontId="7" fillId="0" borderId="23" xfId="0" applyNumberFormat="1" applyFont="1" applyBorder="1" applyAlignment="1">
      <alignment horizontal="right"/>
    </xf>
    <xf numFmtId="0" fontId="7" fillId="0" borderId="2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3" xfId="0" applyFont="1" applyBorder="1" applyAlignment="1">
      <alignment horizontal="center"/>
    </xf>
    <xf numFmtId="0" fontId="0" fillId="0" borderId="12" xfId="0" applyBorder="1"/>
    <xf numFmtId="0" fontId="0" fillId="0" borderId="25" xfId="0" applyBorder="1"/>
    <xf numFmtId="0" fontId="0" fillId="0" borderId="8" xfId="0" applyBorder="1"/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0" xfId="0" applyFont="1" applyBorder="1"/>
    <xf numFmtId="0" fontId="7" fillId="0" borderId="7" xfId="0" applyFont="1" applyBorder="1"/>
    <xf numFmtId="0" fontId="0" fillId="0" borderId="7" xfId="0" applyBorder="1"/>
    <xf numFmtId="0" fontId="0" fillId="0" borderId="0" xfId="0" applyBorder="1"/>
    <xf numFmtId="0" fontId="0" fillId="0" borderId="40" xfId="0" applyBorder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0" fillId="0" borderId="0" xfId="0" applyFont="1"/>
    <xf numFmtId="0" fontId="17" fillId="0" borderId="5" xfId="0" applyFont="1" applyBorder="1" applyAlignment="1">
      <alignment horizontal="left" vertical="center"/>
    </xf>
    <xf numFmtId="0" fontId="17" fillId="4" borderId="5" xfId="0" applyFont="1" applyFill="1" applyBorder="1" applyAlignment="1">
      <alignment horizontal="left" vertical="center"/>
    </xf>
    <xf numFmtId="0" fontId="17" fillId="0" borderId="10" xfId="0" applyFont="1" applyBorder="1"/>
    <xf numFmtId="0" fontId="15" fillId="2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Font="1" applyAlignment="1"/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164" fontId="0" fillId="4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164" fontId="0" fillId="0" borderId="0" xfId="0" applyNumberFormat="1" applyFont="1" applyAlignment="1"/>
    <xf numFmtId="4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4" fontId="15" fillId="4" borderId="3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4" fontId="0" fillId="4" borderId="1" xfId="0" applyNumberFormat="1" applyFont="1" applyFill="1" applyBorder="1" applyAlignment="1">
      <alignment horizontal="center" vertical="center" wrapText="1"/>
    </xf>
    <xf numFmtId="0" fontId="0" fillId="4" borderId="0" xfId="0" applyFont="1" applyFill="1" applyAlignment="1">
      <alignment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4" fontId="0" fillId="0" borderId="0" xfId="0" applyNumberFormat="1" applyFont="1" applyBorder="1" applyAlignment="1">
      <alignment horizontal="center" wrapText="1"/>
    </xf>
    <xf numFmtId="164" fontId="15" fillId="4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9" fillId="0" borderId="0" xfId="0" applyFont="1" applyBorder="1"/>
    <xf numFmtId="0" fontId="19" fillId="0" borderId="0" xfId="0" applyFont="1" applyBorder="1" applyAlignment="1">
      <alignment horizontal="center"/>
    </xf>
    <xf numFmtId="4" fontId="0" fillId="0" borderId="0" xfId="0" applyNumberFormat="1" applyFont="1"/>
    <xf numFmtId="0" fontId="0" fillId="4" borderId="0" xfId="0" applyFont="1" applyFill="1"/>
    <xf numFmtId="0" fontId="9" fillId="0" borderId="0" xfId="0" applyFont="1" applyAlignment="1">
      <alignment wrapText="1"/>
    </xf>
    <xf numFmtId="0" fontId="9" fillId="4" borderId="0" xfId="0" applyFont="1" applyFill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3" xfId="0" applyFont="1" applyBorder="1" applyAlignment="1">
      <alignment vertical="center"/>
    </xf>
    <xf numFmtId="0" fontId="15" fillId="3" borderId="1" xfId="0" applyFont="1" applyFill="1" applyBorder="1" applyAlignment="1">
      <alignment horizontal="center"/>
    </xf>
    <xf numFmtId="0" fontId="0" fillId="3" borderId="1" xfId="0" applyFont="1" applyFill="1" applyBorder="1" applyAlignment="1"/>
    <xf numFmtId="4" fontId="0" fillId="3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/>
    <xf numFmtId="164" fontId="15" fillId="3" borderId="1" xfId="0" applyNumberFormat="1" applyFont="1" applyFill="1" applyBorder="1" applyAlignment="1"/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 indent="1"/>
    </xf>
    <xf numFmtId="164" fontId="0" fillId="4" borderId="0" xfId="0" applyNumberFormat="1" applyFont="1" applyFill="1" applyAlignment="1"/>
    <xf numFmtId="0" fontId="0" fillId="4" borderId="0" xfId="0" applyFont="1" applyFill="1" applyAlignment="1"/>
    <xf numFmtId="164" fontId="15" fillId="4" borderId="1" xfId="0" applyNumberFormat="1" applyFont="1" applyFill="1" applyBorder="1" applyAlignment="1">
      <alignment vertical="center"/>
    </xf>
    <xf numFmtId="164" fontId="0" fillId="4" borderId="0" xfId="0" applyNumberFormat="1" applyFont="1" applyFill="1" applyAlignment="1">
      <alignment vertical="center"/>
    </xf>
    <xf numFmtId="0" fontId="9" fillId="4" borderId="0" xfId="0" applyFont="1" applyFill="1" applyAlignment="1">
      <alignment wrapText="1"/>
    </xf>
    <xf numFmtId="0" fontId="9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0" fillId="3" borderId="1" xfId="0" applyFont="1" applyFill="1" applyBorder="1" applyAlignment="1">
      <alignment vertical="center"/>
    </xf>
    <xf numFmtId="0" fontId="15" fillId="3" borderId="1" xfId="0" applyFont="1" applyFill="1" applyBorder="1" applyAlignment="1">
      <alignment horizontal="center" vertical="center"/>
    </xf>
    <xf numFmtId="4" fontId="0" fillId="3" borderId="1" xfId="0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4" fontId="0" fillId="4" borderId="1" xfId="0" applyNumberFormat="1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1" xfId="0" applyFont="1" applyBorder="1" applyAlignment="1">
      <alignment horizontal="left" vertical="center"/>
    </xf>
    <xf numFmtId="0" fontId="0" fillId="4" borderId="1" xfId="0" applyFont="1" applyFill="1" applyBorder="1" applyAlignment="1">
      <alignment horizontal="center"/>
    </xf>
    <xf numFmtId="2" fontId="15" fillId="3" borderId="1" xfId="2" applyNumberFormat="1" applyFont="1" applyFill="1" applyBorder="1" applyAlignment="1">
      <alignment horizontal="center"/>
    </xf>
    <xf numFmtId="0" fontId="21" fillId="0" borderId="0" xfId="0" applyFont="1" applyAlignment="1">
      <alignment wrapText="1"/>
    </xf>
    <xf numFmtId="0" fontId="12" fillId="2" borderId="1" xfId="0" applyFont="1" applyFill="1" applyBorder="1" applyAlignment="1">
      <alignment horizontal="center" vertical="center"/>
    </xf>
    <xf numFmtId="10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164" fontId="12" fillId="6" borderId="1" xfId="1" applyNumberFormat="1" applyFont="1" applyFill="1" applyBorder="1" applyAlignment="1">
      <alignment horizontal="right" vertical="center"/>
    </xf>
    <xf numFmtId="9" fontId="12" fillId="6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9" fontId="12" fillId="4" borderId="1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 wrapText="1"/>
    </xf>
    <xf numFmtId="164" fontId="1" fillId="6" borderId="2" xfId="0" applyNumberFormat="1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 wrapText="1"/>
    </xf>
    <xf numFmtId="164" fontId="1" fillId="6" borderId="1" xfId="0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166" fontId="1" fillId="6" borderId="2" xfId="3" applyNumberFormat="1" applyFont="1" applyFill="1" applyBorder="1" applyAlignment="1">
      <alignment horizontal="center" vertical="center" wrapText="1"/>
    </xf>
    <xf numFmtId="10" fontId="1" fillId="6" borderId="1" xfId="0" applyNumberFormat="1" applyFont="1" applyFill="1" applyBorder="1" applyAlignment="1">
      <alignment horizontal="center" vertical="center"/>
    </xf>
    <xf numFmtId="9" fontId="1" fillId="6" borderId="2" xfId="3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0" fillId="0" borderId="17" xfId="0" applyFont="1" applyBorder="1" applyAlignment="1">
      <alignment horizontal="right"/>
    </xf>
    <xf numFmtId="0" fontId="10" fillId="0" borderId="18" xfId="0" applyFont="1" applyBorder="1" applyAlignment="1">
      <alignment horizontal="right"/>
    </xf>
    <xf numFmtId="0" fontId="5" fillId="0" borderId="15" xfId="0" applyFont="1" applyBorder="1" applyAlignment="1">
      <alignment horizontal="center"/>
    </xf>
    <xf numFmtId="0" fontId="7" fillId="0" borderId="24" xfId="0" applyFont="1" applyBorder="1" applyAlignment="1">
      <alignment horizontal="right" vertical="center"/>
    </xf>
    <xf numFmtId="0" fontId="7" fillId="0" borderId="12" xfId="0" applyFont="1" applyBorder="1" applyAlignment="1">
      <alignment horizontal="center"/>
    </xf>
    <xf numFmtId="0" fontId="7" fillId="0" borderId="23" xfId="0" applyFont="1" applyBorder="1" applyAlignment="1">
      <alignment horizontal="left" vertical="center"/>
    </xf>
    <xf numFmtId="0" fontId="7" fillId="0" borderId="2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0" fontId="5" fillId="0" borderId="16" xfId="0" applyNumberFormat="1" applyFont="1" applyBorder="1" applyAlignment="1">
      <alignment horizontal="center"/>
    </xf>
    <xf numFmtId="10" fontId="5" fillId="0" borderId="13" xfId="0" applyNumberFormat="1" applyFont="1" applyBorder="1" applyAlignment="1">
      <alignment horizontal="center"/>
    </xf>
    <xf numFmtId="10" fontId="7" fillId="0" borderId="16" xfId="0" applyNumberFormat="1" applyFont="1" applyBorder="1" applyAlignment="1">
      <alignment horizontal="center"/>
    </xf>
    <xf numFmtId="10" fontId="7" fillId="5" borderId="16" xfId="0" applyNumberFormat="1" applyFont="1" applyFill="1" applyBorder="1" applyAlignment="1">
      <alignment horizontal="center"/>
    </xf>
    <xf numFmtId="10" fontId="5" fillId="0" borderId="17" xfId="0" applyNumberFormat="1" applyFont="1" applyBorder="1" applyAlignment="1">
      <alignment horizontal="center"/>
    </xf>
    <xf numFmtId="10" fontId="5" fillId="0" borderId="18" xfId="0" applyNumberFormat="1" applyFont="1" applyBorder="1" applyAlignment="1">
      <alignment horizontal="center"/>
    </xf>
    <xf numFmtId="10" fontId="5" fillId="0" borderId="19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0" xfId="0" applyAlignment="1">
      <alignment horizontal="center"/>
    </xf>
    <xf numFmtId="0" fontId="22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4" fontId="12" fillId="4" borderId="2" xfId="0" applyNumberFormat="1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horizontal="center" vertical="center" wrapText="1" shrinkToFit="1"/>
    </xf>
    <xf numFmtId="0" fontId="12" fillId="2" borderId="3" xfId="0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/>
    </xf>
    <xf numFmtId="0" fontId="1" fillId="6" borderId="44" xfId="0" applyFont="1" applyFill="1" applyBorder="1" applyAlignment="1">
      <alignment vertical="center" wrapText="1"/>
    </xf>
    <xf numFmtId="164" fontId="1" fillId="6" borderId="44" xfId="0" applyNumberFormat="1" applyFont="1" applyFill="1" applyBorder="1" applyAlignment="1">
      <alignment vertical="center"/>
    </xf>
    <xf numFmtId="10" fontId="0" fillId="0" borderId="0" xfId="3" applyNumberFormat="1" applyFont="1" applyAlignment="1">
      <alignment horizontal="center"/>
    </xf>
    <xf numFmtId="10" fontId="1" fillId="6" borderId="4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9" fontId="1" fillId="6" borderId="1" xfId="3" applyFont="1" applyFill="1" applyBorder="1" applyAlignment="1">
      <alignment horizontal="center" vertical="center" wrapText="1"/>
    </xf>
    <xf numFmtId="164" fontId="1" fillId="7" borderId="2" xfId="0" applyNumberFormat="1" applyFont="1" applyFill="1" applyBorder="1" applyAlignment="1">
      <alignment horizontal="center" vertical="center" wrapText="1"/>
    </xf>
    <xf numFmtId="9" fontId="1" fillId="7" borderId="2" xfId="3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9" fontId="1" fillId="7" borderId="1" xfId="3" applyFont="1" applyFill="1" applyBorder="1" applyAlignment="1">
      <alignment horizontal="center" vertical="center" wrapText="1"/>
    </xf>
    <xf numFmtId="44" fontId="0" fillId="7" borderId="1" xfId="0" applyNumberFormat="1" applyFill="1" applyBorder="1"/>
  </cellXfs>
  <cellStyles count="4">
    <cellStyle name="Normal" xfId="0" builtinId="0"/>
    <cellStyle name="Porcentagem" xfId="3" builtinId="5"/>
    <cellStyle name="Separador de milhares 2" xfId="1" xr:uid="{00000000-0005-0000-0000-000003000000}"/>
    <cellStyle name="Vírgula" xfId="2" builtinId="3"/>
  </cellStyles>
  <dxfs count="0"/>
  <tableStyles count="0" defaultTableStyle="TableStyleMedium2" defaultPivotStyle="PivotStyleLight16"/>
  <colors>
    <mruColors>
      <color rgb="FFCCFF33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112714</xdr:colOff>
      <xdr:row>0</xdr:row>
      <xdr:rowOff>111125</xdr:rowOff>
    </xdr:from>
    <xdr:to>
      <xdr:col>1</xdr:col>
      <xdr:colOff>536465</xdr:colOff>
      <xdr:row>5</xdr:row>
      <xdr:rowOff>72039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29D9698-4A65-43D1-A867-CB32E65F714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112714" y="111125"/>
          <a:ext cx="1201079" cy="924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417513</xdr:colOff>
      <xdr:row>0</xdr:row>
      <xdr:rowOff>95250</xdr:rowOff>
    </xdr:from>
    <xdr:to>
      <xdr:col>0</xdr:col>
      <xdr:colOff>1605364</xdr:colOff>
      <xdr:row>3</xdr:row>
      <xdr:rowOff>104775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AE4086E-178B-4238-AD30-A29C5683D77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05" b="11171"/>
        <a:stretch/>
      </xdr:blipFill>
      <xdr:spPr bwMode="auto">
        <a:xfrm>
          <a:off x="417513" y="95250"/>
          <a:ext cx="1187851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85725</xdr:rowOff>
    </xdr:from>
    <xdr:to>
      <xdr:col>0</xdr:col>
      <xdr:colOff>933450</xdr:colOff>
      <xdr:row>4</xdr:row>
      <xdr:rowOff>76200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8A1B764-41F1-437A-B622-EEDD020767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157"/>
        <a:stretch/>
      </xdr:blipFill>
      <xdr:spPr>
        <a:xfrm>
          <a:off x="76200" y="352425"/>
          <a:ext cx="85725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252D4-B380-4907-8A10-B3C61C66DD6A}">
  <dimension ref="A1:S133"/>
  <sheetViews>
    <sheetView zoomScale="87" zoomScaleNormal="87" workbookViewId="0">
      <selection activeCell="C4" sqref="C4:J4"/>
    </sheetView>
  </sheetViews>
  <sheetFormatPr defaultRowHeight="15" x14ac:dyDescent="0.25"/>
  <cols>
    <col min="1" max="1" width="11.7109375" style="30" customWidth="1"/>
    <col min="2" max="2" width="10.28515625" style="30" customWidth="1"/>
    <col min="3" max="3" width="8.42578125" style="30" customWidth="1"/>
    <col min="4" max="4" width="66.28515625" style="30" customWidth="1"/>
    <col min="5" max="5" width="8" style="30" customWidth="1"/>
    <col min="6" max="6" width="9.140625" style="67"/>
    <col min="7" max="8" width="13.42578125" style="30" customWidth="1"/>
    <col min="9" max="9" width="13.42578125" style="68" customWidth="1"/>
    <col min="10" max="10" width="15.85546875" style="30" customWidth="1"/>
    <col min="11" max="11" width="12.7109375" style="30" bestFit="1" customWidth="1"/>
    <col min="12" max="16384" width="9.140625" style="30"/>
  </cols>
  <sheetData>
    <row r="1" spans="1:19" x14ac:dyDescent="0.25">
      <c r="A1" s="139"/>
      <c r="B1" s="140"/>
      <c r="C1" s="145" t="s">
        <v>9</v>
      </c>
      <c r="D1" s="145"/>
      <c r="E1" s="145"/>
      <c r="F1" s="145"/>
      <c r="G1" s="145"/>
      <c r="H1" s="145"/>
      <c r="I1" s="145"/>
      <c r="J1" s="145"/>
    </row>
    <row r="2" spans="1:19" ht="14.25" customHeight="1" x14ac:dyDescent="0.25">
      <c r="A2" s="141"/>
      <c r="B2" s="142"/>
      <c r="C2" s="146" t="s">
        <v>10</v>
      </c>
      <c r="D2" s="146"/>
      <c r="E2" s="146"/>
      <c r="F2" s="146"/>
      <c r="G2" s="146"/>
      <c r="H2" s="146"/>
      <c r="I2" s="146"/>
      <c r="J2" s="146"/>
    </row>
    <row r="3" spans="1:19" ht="14.25" customHeight="1" x14ac:dyDescent="0.25">
      <c r="A3" s="141"/>
      <c r="B3" s="142"/>
      <c r="C3" s="137" t="s">
        <v>314</v>
      </c>
      <c r="D3" s="137"/>
      <c r="E3" s="137"/>
      <c r="F3" s="137"/>
      <c r="G3" s="137"/>
      <c r="H3" s="137"/>
      <c r="I3" s="137"/>
      <c r="J3" s="137"/>
    </row>
    <row r="4" spans="1:19" ht="14.25" customHeight="1" x14ac:dyDescent="0.25">
      <c r="A4" s="141"/>
      <c r="B4" s="142"/>
      <c r="C4" s="137" t="s">
        <v>313</v>
      </c>
      <c r="D4" s="137"/>
      <c r="E4" s="137"/>
      <c r="F4" s="137"/>
      <c r="G4" s="137"/>
      <c r="H4" s="137"/>
      <c r="I4" s="137"/>
      <c r="J4" s="137"/>
    </row>
    <row r="5" spans="1:19" ht="17.25" customHeight="1" x14ac:dyDescent="0.25">
      <c r="A5" s="141"/>
      <c r="B5" s="142"/>
      <c r="C5" s="138" t="s">
        <v>0</v>
      </c>
      <c r="D5" s="138"/>
      <c r="E5" s="138"/>
      <c r="F5" s="138"/>
      <c r="G5" s="138"/>
      <c r="H5" s="138"/>
      <c r="I5" s="138"/>
      <c r="J5" s="138"/>
    </row>
    <row r="6" spans="1:19" ht="15.75" customHeight="1" x14ac:dyDescent="0.25">
      <c r="A6" s="143"/>
      <c r="B6" s="144"/>
      <c r="C6" s="135" t="s">
        <v>323</v>
      </c>
      <c r="D6" s="136"/>
      <c r="E6" s="136"/>
      <c r="F6" s="136"/>
      <c r="G6" s="136"/>
      <c r="H6" s="31"/>
      <c r="I6" s="32"/>
      <c r="J6" s="33"/>
    </row>
    <row r="7" spans="1:19" ht="19.5" customHeight="1" x14ac:dyDescent="0.25">
      <c r="A7" s="90" t="s">
        <v>1</v>
      </c>
      <c r="B7" s="90" t="s">
        <v>2</v>
      </c>
      <c r="C7" s="109" t="s">
        <v>3</v>
      </c>
      <c r="D7" s="109" t="s">
        <v>4</v>
      </c>
      <c r="E7" s="29" t="s">
        <v>5</v>
      </c>
      <c r="F7" s="27" t="s">
        <v>6</v>
      </c>
      <c r="G7" s="28" t="s">
        <v>7</v>
      </c>
      <c r="H7" s="28" t="s">
        <v>98</v>
      </c>
      <c r="I7" s="147" t="s">
        <v>104</v>
      </c>
      <c r="J7" s="29" t="s">
        <v>8</v>
      </c>
      <c r="N7" s="35"/>
      <c r="O7" s="35"/>
      <c r="P7" s="35"/>
      <c r="Q7" s="35"/>
      <c r="R7" s="35"/>
      <c r="S7" s="35"/>
    </row>
    <row r="8" spans="1:19" s="57" customFormat="1" ht="24" customHeight="1" x14ac:dyDescent="0.25">
      <c r="A8" s="90"/>
      <c r="B8" s="90"/>
      <c r="C8" s="90" t="s">
        <v>16</v>
      </c>
      <c r="D8" s="90" t="s">
        <v>33</v>
      </c>
      <c r="E8" s="103"/>
      <c r="F8" s="104"/>
      <c r="G8" s="103"/>
      <c r="H8" s="105">
        <v>0.23</v>
      </c>
      <c r="I8" s="148"/>
      <c r="J8" s="93">
        <f>SUM(J9:J18)</f>
        <v>30238.859100000001</v>
      </c>
    </row>
    <row r="9" spans="1:19" s="43" customFormat="1" ht="20.25" customHeight="1" x14ac:dyDescent="0.25">
      <c r="A9" s="37" t="s">
        <v>22</v>
      </c>
      <c r="B9" s="37" t="s">
        <v>29</v>
      </c>
      <c r="C9" s="37" t="s">
        <v>17</v>
      </c>
      <c r="D9" s="25" t="s">
        <v>28</v>
      </c>
      <c r="E9" s="37" t="s">
        <v>13</v>
      </c>
      <c r="F9" s="38">
        <v>3</v>
      </c>
      <c r="G9" s="40">
        <v>506.43</v>
      </c>
      <c r="H9" s="40">
        <f>G9*H8</f>
        <v>116.47890000000001</v>
      </c>
      <c r="I9" s="40">
        <f>H9+G9</f>
        <v>622.90890000000002</v>
      </c>
      <c r="J9" s="41">
        <f>I9*F9</f>
        <v>1868.7267000000002</v>
      </c>
      <c r="K9" s="42"/>
    </row>
    <row r="10" spans="1:19" s="45" customFormat="1" ht="21" customHeight="1" x14ac:dyDescent="0.25">
      <c r="A10" s="37" t="s">
        <v>22</v>
      </c>
      <c r="B10" s="70" t="s">
        <v>128</v>
      </c>
      <c r="C10" s="37" t="s">
        <v>21</v>
      </c>
      <c r="D10" s="25" t="s">
        <v>127</v>
      </c>
      <c r="E10" s="37" t="s">
        <v>14</v>
      </c>
      <c r="F10" s="38">
        <v>20</v>
      </c>
      <c r="G10" s="40">
        <v>54.6</v>
      </c>
      <c r="H10" s="40">
        <v>150.15</v>
      </c>
      <c r="I10" s="40">
        <f t="shared" ref="I10:I12" si="0">H10+G10</f>
        <v>204.75</v>
      </c>
      <c r="J10" s="41">
        <f t="shared" ref="J10:J12" si="1">I10*F10</f>
        <v>4095</v>
      </c>
    </row>
    <row r="11" spans="1:19" s="45" customFormat="1" ht="31.5" customHeight="1" x14ac:dyDescent="0.25">
      <c r="A11" s="37" t="s">
        <v>22</v>
      </c>
      <c r="B11" s="24" t="s">
        <v>126</v>
      </c>
      <c r="C11" s="37" t="s">
        <v>24</v>
      </c>
      <c r="D11" s="69" t="s">
        <v>125</v>
      </c>
      <c r="E11" s="37" t="s">
        <v>14</v>
      </c>
      <c r="F11" s="38">
        <v>20</v>
      </c>
      <c r="G11" s="40">
        <v>87.66</v>
      </c>
      <c r="H11" s="40">
        <f>G11*H8</f>
        <v>20.161799999999999</v>
      </c>
      <c r="I11" s="40">
        <f t="shared" si="0"/>
        <v>107.8218</v>
      </c>
      <c r="J11" s="41">
        <f t="shared" si="1"/>
        <v>2156.4359999999997</v>
      </c>
    </row>
    <row r="12" spans="1:19" s="45" customFormat="1" ht="19.5" customHeight="1" x14ac:dyDescent="0.25">
      <c r="A12" s="37" t="s">
        <v>22</v>
      </c>
      <c r="B12" s="24" t="s">
        <v>130</v>
      </c>
      <c r="C12" s="37" t="s">
        <v>34</v>
      </c>
      <c r="D12" s="25" t="s">
        <v>129</v>
      </c>
      <c r="E12" s="37" t="s">
        <v>13</v>
      </c>
      <c r="F12" s="38">
        <v>2000</v>
      </c>
      <c r="G12" s="40">
        <v>3.72</v>
      </c>
      <c r="H12" s="40">
        <f>G12*H8</f>
        <v>0.85560000000000003</v>
      </c>
      <c r="I12" s="40">
        <f t="shared" si="0"/>
        <v>4.5756000000000006</v>
      </c>
      <c r="J12" s="41">
        <f t="shared" si="1"/>
        <v>9151.2000000000007</v>
      </c>
    </row>
    <row r="13" spans="1:19" s="45" customFormat="1" ht="30" customHeight="1" x14ac:dyDescent="0.25">
      <c r="A13" s="37" t="s">
        <v>22</v>
      </c>
      <c r="B13" s="24" t="s">
        <v>124</v>
      </c>
      <c r="C13" s="37" t="s">
        <v>131</v>
      </c>
      <c r="D13" s="71" t="s">
        <v>123</v>
      </c>
      <c r="E13" s="37" t="s">
        <v>14</v>
      </c>
      <c r="F13" s="38">
        <v>10</v>
      </c>
      <c r="G13" s="40">
        <v>54.6</v>
      </c>
      <c r="H13" s="40">
        <f>G13*H8</f>
        <v>12.558000000000002</v>
      </c>
      <c r="I13" s="40">
        <f t="shared" ref="I13:I18" si="2">H13+G13</f>
        <v>67.158000000000001</v>
      </c>
      <c r="J13" s="41">
        <f t="shared" ref="J13:J18" si="3">I13*F13</f>
        <v>671.58</v>
      </c>
    </row>
    <row r="14" spans="1:19" s="45" customFormat="1" ht="23.25" customHeight="1" x14ac:dyDescent="0.25">
      <c r="A14" s="37" t="s">
        <v>22</v>
      </c>
      <c r="B14" s="24" t="s">
        <v>133</v>
      </c>
      <c r="C14" s="37" t="s">
        <v>134</v>
      </c>
      <c r="D14" s="25" t="s">
        <v>132</v>
      </c>
      <c r="E14" s="37" t="s">
        <v>13</v>
      </c>
      <c r="F14" s="38">
        <v>154</v>
      </c>
      <c r="G14" s="40">
        <v>2.0499999999999998</v>
      </c>
      <c r="H14" s="40">
        <f>G14*H8</f>
        <v>0.47149999999999997</v>
      </c>
      <c r="I14" s="40">
        <f t="shared" si="2"/>
        <v>2.5214999999999996</v>
      </c>
      <c r="J14" s="41">
        <f t="shared" si="3"/>
        <v>388.31099999999992</v>
      </c>
    </row>
    <row r="15" spans="1:19" s="45" customFormat="1" ht="31.5" customHeight="1" x14ac:dyDescent="0.25">
      <c r="A15" s="37" t="s">
        <v>22</v>
      </c>
      <c r="B15" s="23" t="s">
        <v>135</v>
      </c>
      <c r="C15" s="37" t="s">
        <v>136</v>
      </c>
      <c r="D15" s="44" t="s">
        <v>137</v>
      </c>
      <c r="E15" s="37" t="s">
        <v>13</v>
      </c>
      <c r="F15" s="38">
        <v>237</v>
      </c>
      <c r="G15" s="40">
        <v>8.19</v>
      </c>
      <c r="H15" s="40">
        <f>G15*H8</f>
        <v>1.8836999999999999</v>
      </c>
      <c r="I15" s="40">
        <f t="shared" si="2"/>
        <v>10.073699999999999</v>
      </c>
      <c r="J15" s="41">
        <f t="shared" si="3"/>
        <v>2387.4668999999999</v>
      </c>
    </row>
    <row r="16" spans="1:19" s="45" customFormat="1" ht="23.25" customHeight="1" x14ac:dyDescent="0.25">
      <c r="A16" s="79" t="s">
        <v>139</v>
      </c>
      <c r="B16" s="79" t="s">
        <v>140</v>
      </c>
      <c r="C16" s="79" t="s">
        <v>141</v>
      </c>
      <c r="D16" s="106" t="s">
        <v>138</v>
      </c>
      <c r="E16" s="37" t="s">
        <v>5</v>
      </c>
      <c r="F16" s="38">
        <v>11</v>
      </c>
      <c r="G16" s="40">
        <v>13.35</v>
      </c>
      <c r="H16" s="40">
        <f>G16*H8</f>
        <v>3.0705</v>
      </c>
      <c r="I16" s="40">
        <f t="shared" si="2"/>
        <v>16.420500000000001</v>
      </c>
      <c r="J16" s="41">
        <f t="shared" si="3"/>
        <v>180.62550000000002</v>
      </c>
    </row>
    <row r="17" spans="1:11" s="45" customFormat="1" ht="21" customHeight="1" x14ac:dyDescent="0.25">
      <c r="A17" s="79" t="s">
        <v>139</v>
      </c>
      <c r="B17" s="79" t="s">
        <v>144</v>
      </c>
      <c r="C17" s="79" t="s">
        <v>143</v>
      </c>
      <c r="D17" s="78" t="s">
        <v>142</v>
      </c>
      <c r="E17" s="37" t="s">
        <v>5</v>
      </c>
      <c r="F17" s="38">
        <v>11</v>
      </c>
      <c r="G17" s="40">
        <v>58.84</v>
      </c>
      <c r="H17" s="40">
        <f>G17*H8</f>
        <v>13.533200000000001</v>
      </c>
      <c r="I17" s="40">
        <f t="shared" si="2"/>
        <v>72.373199999999997</v>
      </c>
      <c r="J17" s="41">
        <f t="shared" si="3"/>
        <v>796.10519999999997</v>
      </c>
    </row>
    <row r="18" spans="1:11" s="45" customFormat="1" ht="21" customHeight="1" x14ac:dyDescent="0.25">
      <c r="A18" s="79" t="s">
        <v>139</v>
      </c>
      <c r="B18" s="78" t="s">
        <v>147</v>
      </c>
      <c r="C18" s="79" t="s">
        <v>145</v>
      </c>
      <c r="D18" s="78" t="s">
        <v>146</v>
      </c>
      <c r="E18" s="37" t="s">
        <v>13</v>
      </c>
      <c r="F18" s="38">
        <v>527</v>
      </c>
      <c r="G18" s="40">
        <v>13.18</v>
      </c>
      <c r="H18" s="40">
        <f>G18*H8</f>
        <v>3.0314000000000001</v>
      </c>
      <c r="I18" s="40">
        <f t="shared" si="2"/>
        <v>16.211400000000001</v>
      </c>
      <c r="J18" s="41">
        <f t="shared" si="3"/>
        <v>8543.4078000000009</v>
      </c>
    </row>
    <row r="19" spans="1:11" s="36" customFormat="1" ht="15" customHeight="1" x14ac:dyDescent="0.25">
      <c r="A19" s="74"/>
      <c r="B19" s="74"/>
      <c r="C19" s="73" t="s">
        <v>18</v>
      </c>
      <c r="D19" s="73" t="s">
        <v>184</v>
      </c>
      <c r="E19" s="74"/>
      <c r="F19" s="75"/>
      <c r="G19" s="76"/>
      <c r="H19" s="76"/>
      <c r="I19" s="76"/>
      <c r="J19" s="77">
        <f>SUM(J20:J26)</f>
        <v>57951.450000000004</v>
      </c>
      <c r="K19" s="46"/>
    </row>
    <row r="20" spans="1:11" s="45" customFormat="1" ht="19.5" customHeight="1" x14ac:dyDescent="0.25">
      <c r="A20" s="37" t="s">
        <v>22</v>
      </c>
      <c r="B20" s="23" t="s">
        <v>183</v>
      </c>
      <c r="C20" s="37" t="s">
        <v>31</v>
      </c>
      <c r="D20" s="22" t="s">
        <v>182</v>
      </c>
      <c r="E20" s="37" t="s">
        <v>14</v>
      </c>
      <c r="F20" s="38">
        <v>50</v>
      </c>
      <c r="G20" s="40">
        <v>309.8</v>
      </c>
      <c r="H20" s="40">
        <f>G20*H8</f>
        <v>71.254000000000005</v>
      </c>
      <c r="I20" s="40">
        <f>H20+G20</f>
        <v>381.05400000000003</v>
      </c>
      <c r="J20" s="41">
        <f>I20*F20</f>
        <v>19052.7</v>
      </c>
    </row>
    <row r="21" spans="1:11" s="45" customFormat="1" ht="30" customHeight="1" x14ac:dyDescent="0.25">
      <c r="A21" s="37" t="s">
        <v>22</v>
      </c>
      <c r="B21" s="37" t="s">
        <v>38</v>
      </c>
      <c r="C21" s="37" t="s">
        <v>30</v>
      </c>
      <c r="D21" s="44" t="s">
        <v>37</v>
      </c>
      <c r="E21" s="37" t="s">
        <v>14</v>
      </c>
      <c r="F21" s="38">
        <v>50</v>
      </c>
      <c r="G21" s="40">
        <v>57.55</v>
      </c>
      <c r="H21" s="40">
        <f>G21*H8</f>
        <v>13.236499999999999</v>
      </c>
      <c r="I21" s="40">
        <f>H21+G21</f>
        <v>70.78649999999999</v>
      </c>
      <c r="J21" s="41">
        <f>I21*F21</f>
        <v>3539.3249999999994</v>
      </c>
    </row>
    <row r="22" spans="1:11" s="45" customFormat="1" ht="19.5" customHeight="1" x14ac:dyDescent="0.25">
      <c r="A22" s="37" t="s">
        <v>22</v>
      </c>
      <c r="B22" s="24" t="s">
        <v>109</v>
      </c>
      <c r="C22" s="37" t="s">
        <v>19</v>
      </c>
      <c r="D22" s="25" t="s">
        <v>108</v>
      </c>
      <c r="E22" s="37" t="s">
        <v>13</v>
      </c>
      <c r="F22" s="38">
        <v>500</v>
      </c>
      <c r="G22" s="40">
        <v>11.57</v>
      </c>
      <c r="H22" s="40">
        <f>G22*H8</f>
        <v>2.6611000000000002</v>
      </c>
      <c r="I22" s="40">
        <f t="shared" ref="I22:I23" si="4">H22+G22</f>
        <v>14.231100000000001</v>
      </c>
      <c r="J22" s="41">
        <f t="shared" ref="J22" si="5">I22*F22</f>
        <v>7115.5500000000011</v>
      </c>
    </row>
    <row r="23" spans="1:11" s="45" customFormat="1" ht="19.5" customHeight="1" x14ac:dyDescent="0.25">
      <c r="A23" s="37" t="s">
        <v>22</v>
      </c>
      <c r="B23" s="24" t="s">
        <v>111</v>
      </c>
      <c r="C23" s="37" t="s">
        <v>27</v>
      </c>
      <c r="D23" s="25" t="s">
        <v>110</v>
      </c>
      <c r="E23" s="37" t="s">
        <v>15</v>
      </c>
      <c r="F23" s="38">
        <v>50</v>
      </c>
      <c r="G23" s="40">
        <v>13.22</v>
      </c>
      <c r="H23" s="40">
        <f>G23*H8</f>
        <v>3.0406000000000004</v>
      </c>
      <c r="I23" s="40">
        <f t="shared" si="4"/>
        <v>16.2606</v>
      </c>
      <c r="J23" s="41">
        <f>I23*F23</f>
        <v>813.03</v>
      </c>
    </row>
    <row r="24" spans="1:11" s="45" customFormat="1" ht="30" customHeight="1" x14ac:dyDescent="0.25">
      <c r="A24" s="110" t="s">
        <v>22</v>
      </c>
      <c r="B24" s="24" t="s">
        <v>186</v>
      </c>
      <c r="C24" s="37" t="s">
        <v>35</v>
      </c>
      <c r="D24" s="71" t="s">
        <v>185</v>
      </c>
      <c r="E24" s="95" t="s">
        <v>13</v>
      </c>
      <c r="F24" s="95">
        <v>177</v>
      </c>
      <c r="G24" s="83">
        <v>110</v>
      </c>
      <c r="H24" s="83">
        <f>G24*H8</f>
        <v>25.3</v>
      </c>
      <c r="I24" s="40">
        <f t="shared" ref="I24" si="6">H24+G24</f>
        <v>135.30000000000001</v>
      </c>
      <c r="J24" s="39">
        <f t="shared" ref="J24" si="7">I24*F24</f>
        <v>23948.100000000002</v>
      </c>
    </row>
    <row r="25" spans="1:11" s="45" customFormat="1" ht="31.5" customHeight="1" x14ac:dyDescent="0.25">
      <c r="A25" s="110" t="s">
        <v>22</v>
      </c>
      <c r="B25" s="24" t="s">
        <v>188</v>
      </c>
      <c r="C25" s="37" t="s">
        <v>36</v>
      </c>
      <c r="D25" s="71" t="s">
        <v>187</v>
      </c>
      <c r="E25" s="95" t="s">
        <v>13</v>
      </c>
      <c r="F25" s="95">
        <v>50</v>
      </c>
      <c r="G25" s="83">
        <v>46.07</v>
      </c>
      <c r="H25" s="83">
        <f>G25*H8</f>
        <v>10.5961</v>
      </c>
      <c r="I25" s="40">
        <f t="shared" ref="I25" si="8">H25+G25</f>
        <v>56.6661</v>
      </c>
      <c r="J25" s="39">
        <f t="shared" ref="J25" si="9">I25*F25</f>
        <v>2833.3049999999998</v>
      </c>
    </row>
    <row r="26" spans="1:11" s="45" customFormat="1" ht="29.25" customHeight="1" x14ac:dyDescent="0.25">
      <c r="A26" s="110" t="s">
        <v>22</v>
      </c>
      <c r="B26" s="24" t="s">
        <v>190</v>
      </c>
      <c r="C26" s="37" t="s">
        <v>39</v>
      </c>
      <c r="D26" s="71" t="s">
        <v>189</v>
      </c>
      <c r="E26" s="95" t="s">
        <v>13</v>
      </c>
      <c r="F26" s="95">
        <v>50</v>
      </c>
      <c r="G26" s="83">
        <v>10.56</v>
      </c>
      <c r="H26" s="83">
        <f>G26*H8</f>
        <v>2.4288000000000003</v>
      </c>
      <c r="I26" s="40">
        <f t="shared" ref="I26" si="10">H26+G26</f>
        <v>12.988800000000001</v>
      </c>
      <c r="J26" s="39">
        <f t="shared" ref="J26" si="11">I26*F26</f>
        <v>649.44000000000005</v>
      </c>
    </row>
    <row r="27" spans="1:11" s="36" customFormat="1" ht="15" customHeight="1" x14ac:dyDescent="0.25">
      <c r="A27" s="74"/>
      <c r="B27" s="74"/>
      <c r="C27" s="73" t="s">
        <v>20</v>
      </c>
      <c r="D27" s="73" t="s">
        <v>105</v>
      </c>
      <c r="E27" s="74"/>
      <c r="F27" s="75"/>
      <c r="G27" s="76"/>
      <c r="H27" s="76"/>
      <c r="I27" s="76"/>
      <c r="J27" s="77">
        <f>SUM(J28:J37)</f>
        <v>74207.781900000016</v>
      </c>
      <c r="K27" s="46"/>
    </row>
    <row r="28" spans="1:11" s="82" customFormat="1" ht="27" customHeight="1" x14ac:dyDescent="0.25">
      <c r="A28" s="50" t="s">
        <v>22</v>
      </c>
      <c r="B28" s="24" t="s">
        <v>177</v>
      </c>
      <c r="C28" s="113" t="s">
        <v>40</v>
      </c>
      <c r="D28" s="69" t="s">
        <v>176</v>
      </c>
      <c r="E28" s="37" t="s">
        <v>175</v>
      </c>
      <c r="F28" s="47">
        <v>10</v>
      </c>
      <c r="G28" s="52">
        <v>1007.44</v>
      </c>
      <c r="H28" s="52">
        <f>G28*H8</f>
        <v>231.71120000000002</v>
      </c>
      <c r="I28" s="40">
        <f t="shared" ref="I28" si="12">H28+G28</f>
        <v>1239.1512</v>
      </c>
      <c r="J28" s="48">
        <f t="shared" ref="J28" si="13">I28*F28</f>
        <v>12391.512000000001</v>
      </c>
      <c r="K28" s="81"/>
    </row>
    <row r="29" spans="1:11" s="45" customFormat="1" ht="35.25" customHeight="1" x14ac:dyDescent="0.25">
      <c r="A29" s="50" t="s">
        <v>22</v>
      </c>
      <c r="B29" s="24" t="s">
        <v>178</v>
      </c>
      <c r="C29" s="50" t="s">
        <v>41</v>
      </c>
      <c r="D29" s="44" t="s">
        <v>179</v>
      </c>
      <c r="E29" s="37" t="s">
        <v>175</v>
      </c>
      <c r="F29" s="47">
        <v>8</v>
      </c>
      <c r="G29" s="52">
        <v>929.12</v>
      </c>
      <c r="H29" s="52">
        <f>G29*H8</f>
        <v>213.69760000000002</v>
      </c>
      <c r="I29" s="40">
        <f t="shared" ref="I29" si="14">H29+G29</f>
        <v>1142.8176000000001</v>
      </c>
      <c r="J29" s="48">
        <f t="shared" ref="J29" si="15">I29*F29</f>
        <v>9142.5408000000007</v>
      </c>
    </row>
    <row r="30" spans="1:11" s="45" customFormat="1" ht="20.25" customHeight="1" x14ac:dyDescent="0.25">
      <c r="A30" s="50" t="s">
        <v>22</v>
      </c>
      <c r="B30" s="24" t="s">
        <v>164</v>
      </c>
      <c r="C30" s="50" t="s">
        <v>42</v>
      </c>
      <c r="D30" s="25" t="s">
        <v>163</v>
      </c>
      <c r="E30" s="37" t="s">
        <v>13</v>
      </c>
      <c r="F30" s="47">
        <v>10</v>
      </c>
      <c r="G30" s="52">
        <v>336.12</v>
      </c>
      <c r="H30" s="52">
        <f>G30*H8</f>
        <v>77.307600000000008</v>
      </c>
      <c r="I30" s="40">
        <f t="shared" ref="I30" si="16">H30+G30</f>
        <v>413.42759999999998</v>
      </c>
      <c r="J30" s="48">
        <f t="shared" ref="J30" si="17">I30*F30</f>
        <v>4134.2759999999998</v>
      </c>
    </row>
    <row r="31" spans="1:11" s="45" customFormat="1" ht="24" customHeight="1" x14ac:dyDescent="0.25">
      <c r="A31" s="50" t="s">
        <v>22</v>
      </c>
      <c r="B31" s="23" t="s">
        <v>166</v>
      </c>
      <c r="C31" s="37" t="s">
        <v>43</v>
      </c>
      <c r="D31" s="22" t="s">
        <v>165</v>
      </c>
      <c r="E31" s="37" t="s">
        <v>13</v>
      </c>
      <c r="F31" s="47">
        <v>5</v>
      </c>
      <c r="G31" s="52">
        <v>599.87</v>
      </c>
      <c r="H31" s="52">
        <f>G31*H8</f>
        <v>137.9701</v>
      </c>
      <c r="I31" s="40">
        <f t="shared" ref="I31" si="18">H31+G31</f>
        <v>737.84010000000001</v>
      </c>
      <c r="J31" s="48">
        <f t="shared" ref="J31" si="19">I31*F31</f>
        <v>3689.2004999999999</v>
      </c>
    </row>
    <row r="32" spans="1:11" s="57" customFormat="1" ht="18.75" customHeight="1" x14ac:dyDescent="0.25">
      <c r="A32" s="50" t="s">
        <v>22</v>
      </c>
      <c r="B32" s="24" t="s">
        <v>162</v>
      </c>
      <c r="C32" s="55" t="s">
        <v>44</v>
      </c>
      <c r="D32" s="25" t="s">
        <v>161</v>
      </c>
      <c r="E32" s="37" t="s">
        <v>15</v>
      </c>
      <c r="F32" s="47">
        <v>20</v>
      </c>
      <c r="G32" s="52">
        <v>477.11</v>
      </c>
      <c r="H32" s="52">
        <f>G32*H8</f>
        <v>109.73530000000001</v>
      </c>
      <c r="I32" s="40">
        <f t="shared" ref="I32:I33" si="20">H32+G32</f>
        <v>586.84530000000007</v>
      </c>
      <c r="J32" s="48">
        <f t="shared" ref="J32:J33" si="21">I32*F32</f>
        <v>11736.906000000001</v>
      </c>
    </row>
    <row r="33" spans="1:11" ht="18" customHeight="1" x14ac:dyDescent="0.25">
      <c r="A33" s="50" t="s">
        <v>22</v>
      </c>
      <c r="B33" s="24" t="s">
        <v>168</v>
      </c>
      <c r="C33" s="37" t="s">
        <v>45</v>
      </c>
      <c r="D33" s="25" t="s">
        <v>167</v>
      </c>
      <c r="E33" s="37" t="s">
        <v>13</v>
      </c>
      <c r="F33" s="47">
        <v>5</v>
      </c>
      <c r="G33" s="52">
        <v>723.1</v>
      </c>
      <c r="H33" s="52">
        <f>G33*H8</f>
        <v>166.31300000000002</v>
      </c>
      <c r="I33" s="40">
        <f t="shared" si="20"/>
        <v>889.41300000000001</v>
      </c>
      <c r="J33" s="48">
        <f t="shared" si="21"/>
        <v>4447.0650000000005</v>
      </c>
    </row>
    <row r="34" spans="1:11" ht="18.75" customHeight="1" x14ac:dyDescent="0.25">
      <c r="A34" s="50" t="s">
        <v>139</v>
      </c>
      <c r="B34" s="79" t="s">
        <v>170</v>
      </c>
      <c r="C34" s="37" t="s">
        <v>46</v>
      </c>
      <c r="D34" s="78" t="s">
        <v>171</v>
      </c>
      <c r="E34" s="37" t="s">
        <v>13</v>
      </c>
      <c r="F34" s="47">
        <v>60</v>
      </c>
      <c r="G34" s="52">
        <v>59.78</v>
      </c>
      <c r="H34" s="52">
        <f>G34*H8</f>
        <v>13.749400000000001</v>
      </c>
      <c r="I34" s="40">
        <f t="shared" ref="I34" si="22">H34+G34</f>
        <v>73.52940000000001</v>
      </c>
      <c r="J34" s="48">
        <f t="shared" ref="J34" si="23">I34*F34</f>
        <v>4411.764000000001</v>
      </c>
    </row>
    <row r="35" spans="1:11" ht="30" x14ac:dyDescent="0.25">
      <c r="A35" s="50" t="s">
        <v>22</v>
      </c>
      <c r="B35" s="86" t="s">
        <v>181</v>
      </c>
      <c r="C35" s="37" t="s">
        <v>47</v>
      </c>
      <c r="D35" s="69" t="s">
        <v>180</v>
      </c>
      <c r="E35" s="37" t="s">
        <v>13</v>
      </c>
      <c r="F35" s="47">
        <v>20</v>
      </c>
      <c r="G35" s="52">
        <v>480.73</v>
      </c>
      <c r="H35" s="52">
        <f>G35*H8</f>
        <v>110.56790000000001</v>
      </c>
      <c r="I35" s="40">
        <f t="shared" ref="I35" si="24">H35+G35</f>
        <v>591.29790000000003</v>
      </c>
      <c r="J35" s="48">
        <f t="shared" ref="J35" si="25">I35*F35</f>
        <v>11825.958000000001</v>
      </c>
    </row>
    <row r="36" spans="1:11" s="43" customFormat="1" ht="20.25" customHeight="1" x14ac:dyDescent="0.25">
      <c r="A36" s="50" t="s">
        <v>139</v>
      </c>
      <c r="B36" s="79" t="s">
        <v>228</v>
      </c>
      <c r="C36" s="79" t="s">
        <v>297</v>
      </c>
      <c r="D36" s="78" t="s">
        <v>229</v>
      </c>
      <c r="E36" s="37" t="s">
        <v>13</v>
      </c>
      <c r="F36" s="47">
        <v>50</v>
      </c>
      <c r="G36" s="52">
        <v>180.31</v>
      </c>
      <c r="H36" s="52">
        <f>G36*H8</f>
        <v>41.471299999999999</v>
      </c>
      <c r="I36" s="40">
        <f t="shared" ref="I36" si="26">H36+G36</f>
        <v>221.78129999999999</v>
      </c>
      <c r="J36" s="48">
        <f t="shared" ref="J36" si="27">I36*F36</f>
        <v>11089.064999999999</v>
      </c>
    </row>
    <row r="37" spans="1:11" s="43" customFormat="1" ht="27" customHeight="1" x14ac:dyDescent="0.25">
      <c r="A37" s="50" t="s">
        <v>139</v>
      </c>
      <c r="B37" s="107" t="s">
        <v>231</v>
      </c>
      <c r="C37" s="79" t="s">
        <v>298</v>
      </c>
      <c r="D37" s="111" t="s">
        <v>230</v>
      </c>
      <c r="E37" s="37" t="s">
        <v>175</v>
      </c>
      <c r="F37" s="47">
        <v>2</v>
      </c>
      <c r="G37" s="52">
        <v>544.51</v>
      </c>
      <c r="H37" s="52">
        <f>G37*H8</f>
        <v>125.2373</v>
      </c>
      <c r="I37" s="40">
        <f t="shared" ref="I37" si="28">H37+G37</f>
        <v>669.7473</v>
      </c>
      <c r="J37" s="48">
        <f t="shared" ref="J37" si="29">I37*F37</f>
        <v>1339.4946</v>
      </c>
    </row>
    <row r="38" spans="1:11" s="57" customFormat="1" ht="15" customHeight="1" x14ac:dyDescent="0.25">
      <c r="A38" s="89"/>
      <c r="B38" s="89"/>
      <c r="C38" s="90" t="s">
        <v>23</v>
      </c>
      <c r="D38" s="90" t="s">
        <v>106</v>
      </c>
      <c r="E38" s="89"/>
      <c r="F38" s="91"/>
      <c r="G38" s="92"/>
      <c r="H38" s="92"/>
      <c r="I38" s="92"/>
      <c r="J38" s="93">
        <f>SUM(J39:J50)</f>
        <v>148713.71580000001</v>
      </c>
      <c r="K38" s="84"/>
    </row>
    <row r="39" spans="1:11" s="43" customFormat="1" ht="18.75" customHeight="1" x14ac:dyDescent="0.25">
      <c r="A39" s="55" t="s">
        <v>22</v>
      </c>
      <c r="B39" s="70" t="s">
        <v>173</v>
      </c>
      <c r="C39" s="37" t="s">
        <v>53</v>
      </c>
      <c r="D39" s="94" t="s">
        <v>172</v>
      </c>
      <c r="E39" s="95" t="s">
        <v>13</v>
      </c>
      <c r="F39" s="56">
        <v>135</v>
      </c>
      <c r="G39" s="40">
        <v>161.09</v>
      </c>
      <c r="H39" s="40">
        <f>G39*H8</f>
        <v>37.050699999999999</v>
      </c>
      <c r="I39" s="40">
        <f>H39+G39</f>
        <v>198.14070000000001</v>
      </c>
      <c r="J39" s="39">
        <f>I39*F39</f>
        <v>26748.994500000001</v>
      </c>
    </row>
    <row r="40" spans="1:11" s="43" customFormat="1" ht="22.5" customHeight="1" x14ac:dyDescent="0.25">
      <c r="A40" s="55" t="s">
        <v>22</v>
      </c>
      <c r="B40" s="55" t="s">
        <v>61</v>
      </c>
      <c r="C40" s="37" t="s">
        <v>54</v>
      </c>
      <c r="D40" s="97" t="s">
        <v>101</v>
      </c>
      <c r="E40" s="95" t="s">
        <v>50</v>
      </c>
      <c r="F40" s="95">
        <v>2</v>
      </c>
      <c r="G40" s="40">
        <v>1137.29</v>
      </c>
      <c r="H40" s="40">
        <f>G40*H8</f>
        <v>261.57670000000002</v>
      </c>
      <c r="I40" s="40">
        <f t="shared" ref="I40:I42" si="30">H40+G40</f>
        <v>1398.8667</v>
      </c>
      <c r="J40" s="39">
        <f t="shared" ref="J40:J42" si="31">I40*F40</f>
        <v>2797.7334000000001</v>
      </c>
    </row>
    <row r="41" spans="1:11" s="43" customFormat="1" ht="23.25" customHeight="1" x14ac:dyDescent="0.25">
      <c r="A41" s="55" t="s">
        <v>22</v>
      </c>
      <c r="B41" s="98" t="s">
        <v>150</v>
      </c>
      <c r="C41" s="37" t="s">
        <v>55</v>
      </c>
      <c r="D41" s="99" t="s">
        <v>149</v>
      </c>
      <c r="E41" s="95" t="s">
        <v>5</v>
      </c>
      <c r="F41" s="95">
        <v>2</v>
      </c>
      <c r="G41" s="40">
        <v>2575.2600000000002</v>
      </c>
      <c r="H41" s="40">
        <f>G41*H8</f>
        <v>592.30980000000011</v>
      </c>
      <c r="I41" s="40">
        <f t="shared" si="30"/>
        <v>3167.5698000000002</v>
      </c>
      <c r="J41" s="39">
        <f t="shared" si="31"/>
        <v>6335.1396000000004</v>
      </c>
    </row>
    <row r="42" spans="1:11" s="43" customFormat="1" ht="21.75" customHeight="1" x14ac:dyDescent="0.25">
      <c r="A42" s="55" t="s">
        <v>22</v>
      </c>
      <c r="B42" s="98" t="s">
        <v>152</v>
      </c>
      <c r="C42" s="87" t="s">
        <v>56</v>
      </c>
      <c r="D42" s="99" t="s">
        <v>151</v>
      </c>
      <c r="E42" s="95" t="s">
        <v>50</v>
      </c>
      <c r="F42" s="95">
        <v>2</v>
      </c>
      <c r="G42" s="40">
        <v>861.94</v>
      </c>
      <c r="H42" s="40">
        <f>G42*H8</f>
        <v>198.24620000000002</v>
      </c>
      <c r="I42" s="40">
        <f t="shared" si="30"/>
        <v>1060.1862000000001</v>
      </c>
      <c r="J42" s="39">
        <f t="shared" si="31"/>
        <v>2120.3724000000002</v>
      </c>
    </row>
    <row r="43" spans="1:11" s="43" customFormat="1" ht="20.25" customHeight="1" x14ac:dyDescent="0.25">
      <c r="A43" s="55" t="s">
        <v>22</v>
      </c>
      <c r="B43" s="98" t="s">
        <v>155</v>
      </c>
      <c r="C43" s="37" t="s">
        <v>57</v>
      </c>
      <c r="D43" s="80" t="s">
        <v>156</v>
      </c>
      <c r="E43" s="95" t="s">
        <v>14</v>
      </c>
      <c r="F43" s="95">
        <v>26</v>
      </c>
      <c r="G43" s="83">
        <v>501.01</v>
      </c>
      <c r="H43" s="83">
        <f>G43*H8</f>
        <v>115.23230000000001</v>
      </c>
      <c r="I43" s="40">
        <f t="shared" ref="I43" si="32">H43+G43</f>
        <v>616.2423</v>
      </c>
      <c r="J43" s="39">
        <f t="shared" ref="J43" si="33">I43*F43</f>
        <v>16022.299800000001</v>
      </c>
    </row>
    <row r="44" spans="1:11" s="43" customFormat="1" ht="27.75" customHeight="1" x14ac:dyDescent="0.25">
      <c r="A44" s="55" t="s">
        <v>22</v>
      </c>
      <c r="B44" s="70" t="s">
        <v>154</v>
      </c>
      <c r="C44" s="37" t="s">
        <v>58</v>
      </c>
      <c r="D44" s="85" t="s">
        <v>153</v>
      </c>
      <c r="E44" s="95" t="s">
        <v>13</v>
      </c>
      <c r="F44" s="56">
        <v>557</v>
      </c>
      <c r="G44" s="40">
        <v>102.88</v>
      </c>
      <c r="H44" s="40">
        <f>G44*H8</f>
        <v>23.662400000000002</v>
      </c>
      <c r="I44" s="40">
        <f>H44+G44</f>
        <v>126.5424</v>
      </c>
      <c r="J44" s="39">
        <f>I44*F44</f>
        <v>70484.116800000003</v>
      </c>
    </row>
    <row r="45" spans="1:11" s="43" customFormat="1" ht="20.25" customHeight="1" x14ac:dyDescent="0.25">
      <c r="A45" s="55" t="s">
        <v>139</v>
      </c>
      <c r="B45" s="100" t="s">
        <v>148</v>
      </c>
      <c r="C45" s="79" t="s">
        <v>100</v>
      </c>
      <c r="D45" s="101" t="s">
        <v>169</v>
      </c>
      <c r="E45" s="55" t="s">
        <v>13</v>
      </c>
      <c r="F45" s="56">
        <v>300</v>
      </c>
      <c r="G45" s="40">
        <v>13.67</v>
      </c>
      <c r="H45" s="40">
        <f>G45*H8</f>
        <v>3.1441000000000003</v>
      </c>
      <c r="I45" s="40">
        <f t="shared" ref="I45" si="34">H45+G45</f>
        <v>16.8141</v>
      </c>
      <c r="J45" s="39">
        <f t="shared" ref="J45" si="35">I45*F45</f>
        <v>5044.2299999999996</v>
      </c>
    </row>
    <row r="46" spans="1:11" ht="18.75" customHeight="1" x14ac:dyDescent="0.25">
      <c r="A46" s="100" t="s">
        <v>22</v>
      </c>
      <c r="B46" s="24" t="s">
        <v>277</v>
      </c>
      <c r="C46" s="100" t="s">
        <v>59</v>
      </c>
      <c r="D46" s="22" t="s">
        <v>276</v>
      </c>
      <c r="E46" s="95" t="s">
        <v>14</v>
      </c>
      <c r="F46" s="95">
        <v>26</v>
      </c>
      <c r="G46" s="83">
        <v>326.01</v>
      </c>
      <c r="H46" s="83">
        <f>G46*H8</f>
        <v>74.982299999999995</v>
      </c>
      <c r="I46" s="40">
        <f t="shared" ref="I46" si="36">H46+G46</f>
        <v>400.9923</v>
      </c>
      <c r="J46" s="39">
        <f t="shared" ref="J46" si="37">I46*F46</f>
        <v>10425.799800000001</v>
      </c>
    </row>
    <row r="47" spans="1:11" ht="17.25" customHeight="1" x14ac:dyDescent="0.25">
      <c r="A47" s="100" t="s">
        <v>22</v>
      </c>
      <c r="B47" s="23" t="s">
        <v>281</v>
      </c>
      <c r="C47" s="100" t="s">
        <v>60</v>
      </c>
      <c r="D47" s="25" t="s">
        <v>278</v>
      </c>
      <c r="E47" s="95" t="s">
        <v>280</v>
      </c>
      <c r="F47" s="95">
        <v>37</v>
      </c>
      <c r="G47" s="83">
        <v>6.24</v>
      </c>
      <c r="H47" s="83">
        <f>G47*H8</f>
        <v>1.4352</v>
      </c>
      <c r="I47" s="40">
        <f t="shared" ref="I47:I48" si="38">H47+G47</f>
        <v>7.6752000000000002</v>
      </c>
      <c r="J47" s="39">
        <f t="shared" ref="J47:J48" si="39">I47*F47</f>
        <v>283.98239999999998</v>
      </c>
    </row>
    <row r="48" spans="1:11" ht="21.75" customHeight="1" x14ac:dyDescent="0.25">
      <c r="A48" s="100" t="s">
        <v>22</v>
      </c>
      <c r="B48" s="24" t="s">
        <v>284</v>
      </c>
      <c r="C48" s="100" t="s">
        <v>62</v>
      </c>
      <c r="D48" s="22" t="s">
        <v>282</v>
      </c>
      <c r="E48" s="95" t="s">
        <v>14</v>
      </c>
      <c r="F48" s="95">
        <v>42</v>
      </c>
      <c r="G48" s="83">
        <v>134.02000000000001</v>
      </c>
      <c r="H48" s="83">
        <f>G48*H8</f>
        <v>30.824600000000004</v>
      </c>
      <c r="I48" s="40">
        <f t="shared" si="38"/>
        <v>164.84460000000001</v>
      </c>
      <c r="J48" s="39">
        <f t="shared" si="39"/>
        <v>6923.4732000000004</v>
      </c>
    </row>
    <row r="49" spans="1:11" ht="30" x14ac:dyDescent="0.25">
      <c r="A49" s="100" t="s">
        <v>22</v>
      </c>
      <c r="B49" s="24" t="s">
        <v>287</v>
      </c>
      <c r="C49" s="100" t="s">
        <v>249</v>
      </c>
      <c r="D49" s="71" t="s">
        <v>286</v>
      </c>
      <c r="E49" s="95" t="s">
        <v>13</v>
      </c>
      <c r="F49" s="95">
        <v>5</v>
      </c>
      <c r="G49" s="83">
        <v>38.64</v>
      </c>
      <c r="H49" s="83">
        <f>G49*H8</f>
        <v>8.8872</v>
      </c>
      <c r="I49" s="40">
        <f t="shared" ref="I49" si="40">H49+G49</f>
        <v>47.527200000000001</v>
      </c>
      <c r="J49" s="39">
        <f t="shared" ref="J49" si="41">I49*F49</f>
        <v>237.636</v>
      </c>
    </row>
    <row r="50" spans="1:11" ht="16.5" customHeight="1" x14ac:dyDescent="0.25">
      <c r="A50" s="100" t="s">
        <v>22</v>
      </c>
      <c r="B50" s="24" t="s">
        <v>289</v>
      </c>
      <c r="C50" s="100" t="s">
        <v>250</v>
      </c>
      <c r="D50" s="25" t="s">
        <v>288</v>
      </c>
      <c r="E50" s="95" t="s">
        <v>13</v>
      </c>
      <c r="F50" s="95">
        <v>527</v>
      </c>
      <c r="G50" s="83">
        <v>1.99</v>
      </c>
      <c r="H50" s="83">
        <f>G50*H8</f>
        <v>0.4577</v>
      </c>
      <c r="I50" s="40">
        <f t="shared" ref="I50" si="42">H50+G50</f>
        <v>2.4477000000000002</v>
      </c>
      <c r="J50" s="39">
        <f t="shared" ref="J50" si="43">I50*F50</f>
        <v>1289.9379000000001</v>
      </c>
    </row>
    <row r="51" spans="1:11" s="57" customFormat="1" ht="18.75" customHeight="1" x14ac:dyDescent="0.25">
      <c r="A51" s="89"/>
      <c r="B51" s="89"/>
      <c r="C51" s="90" t="s">
        <v>107</v>
      </c>
      <c r="D51" s="90" t="s">
        <v>160</v>
      </c>
      <c r="E51" s="89"/>
      <c r="F51" s="91"/>
      <c r="G51" s="92"/>
      <c r="H51" s="92"/>
      <c r="I51" s="92"/>
      <c r="J51" s="93">
        <f>SUM(J52:J70)</f>
        <v>60075.214799999994</v>
      </c>
      <c r="K51" s="84"/>
    </row>
    <row r="52" spans="1:11" s="96" customFormat="1" ht="21" customHeight="1" x14ac:dyDescent="0.25">
      <c r="A52" s="54" t="s">
        <v>139</v>
      </c>
      <c r="B52" s="79" t="s">
        <v>192</v>
      </c>
      <c r="C52" s="55" t="s">
        <v>116</v>
      </c>
      <c r="D52" s="78" t="s">
        <v>191</v>
      </c>
      <c r="E52" s="55" t="s">
        <v>5</v>
      </c>
      <c r="F52" s="56">
        <v>1</v>
      </c>
      <c r="G52" s="52">
        <v>758.87</v>
      </c>
      <c r="H52" s="52">
        <f>G52*H8</f>
        <v>174.5401</v>
      </c>
      <c r="I52" s="40">
        <f t="shared" ref="I52:I59" si="44">H52+G52</f>
        <v>933.41010000000006</v>
      </c>
      <c r="J52" s="48">
        <v>933.42</v>
      </c>
    </row>
    <row r="53" spans="1:11" s="96" customFormat="1" ht="20.25" customHeight="1" x14ac:dyDescent="0.25">
      <c r="A53" s="50" t="s">
        <v>139</v>
      </c>
      <c r="B53" s="79" t="s">
        <v>194</v>
      </c>
      <c r="C53" s="55" t="s">
        <v>117</v>
      </c>
      <c r="D53" s="78" t="s">
        <v>193</v>
      </c>
      <c r="E53" s="37" t="s">
        <v>5</v>
      </c>
      <c r="F53" s="47">
        <v>10</v>
      </c>
      <c r="G53" s="52">
        <v>69.52</v>
      </c>
      <c r="H53" s="52">
        <f>G53*H8</f>
        <v>15.989599999999999</v>
      </c>
      <c r="I53" s="40">
        <f t="shared" si="44"/>
        <v>85.509599999999992</v>
      </c>
      <c r="J53" s="48">
        <f t="shared" ref="J53:J59" si="45">I53*F53</f>
        <v>855.09599999999989</v>
      </c>
    </row>
    <row r="54" spans="1:11" s="96" customFormat="1" ht="21" customHeight="1" x14ac:dyDescent="0.25">
      <c r="A54" s="50" t="s">
        <v>139</v>
      </c>
      <c r="B54" s="79" t="s">
        <v>196</v>
      </c>
      <c r="C54" s="55" t="s">
        <v>118</v>
      </c>
      <c r="D54" s="78" t="s">
        <v>195</v>
      </c>
      <c r="E54" s="37" t="s">
        <v>175</v>
      </c>
      <c r="F54" s="47">
        <v>2</v>
      </c>
      <c r="G54" s="52">
        <v>260.5</v>
      </c>
      <c r="H54" s="52">
        <f>G54*H8</f>
        <v>59.914999999999999</v>
      </c>
      <c r="I54" s="40">
        <f t="shared" si="44"/>
        <v>320.41500000000002</v>
      </c>
      <c r="J54" s="48">
        <f t="shared" si="45"/>
        <v>640.83000000000004</v>
      </c>
    </row>
    <row r="55" spans="1:11" s="96" customFormat="1" ht="20.25" customHeight="1" x14ac:dyDescent="0.25">
      <c r="A55" s="50" t="s">
        <v>139</v>
      </c>
      <c r="B55" s="79" t="s">
        <v>199</v>
      </c>
      <c r="C55" s="54" t="s">
        <v>121</v>
      </c>
      <c r="D55" s="78" t="s">
        <v>197</v>
      </c>
      <c r="E55" s="37" t="s">
        <v>15</v>
      </c>
      <c r="F55" s="47">
        <v>300</v>
      </c>
      <c r="G55" s="52">
        <v>6.59</v>
      </c>
      <c r="H55" s="52">
        <f>G55*H8</f>
        <v>1.5157</v>
      </c>
      <c r="I55" s="40">
        <f t="shared" si="44"/>
        <v>8.1057000000000006</v>
      </c>
      <c r="J55" s="48">
        <f t="shared" si="45"/>
        <v>2431.71</v>
      </c>
    </row>
    <row r="56" spans="1:11" s="57" customFormat="1" ht="18.75" customHeight="1" x14ac:dyDescent="0.25">
      <c r="A56" s="50" t="s">
        <v>139</v>
      </c>
      <c r="B56" s="79" t="s">
        <v>200</v>
      </c>
      <c r="C56" s="55" t="s">
        <v>122</v>
      </c>
      <c r="D56" s="78" t="s">
        <v>198</v>
      </c>
      <c r="E56" s="37" t="s">
        <v>15</v>
      </c>
      <c r="F56" s="47">
        <v>200</v>
      </c>
      <c r="G56" s="52">
        <v>10.55</v>
      </c>
      <c r="H56" s="52">
        <f>G56*H8</f>
        <v>2.4265000000000003</v>
      </c>
      <c r="I56" s="40">
        <f t="shared" si="44"/>
        <v>12.976500000000001</v>
      </c>
      <c r="J56" s="48">
        <f t="shared" si="45"/>
        <v>2595.3000000000002</v>
      </c>
    </row>
    <row r="57" spans="1:11" s="96" customFormat="1" ht="20.25" customHeight="1" x14ac:dyDescent="0.25">
      <c r="A57" s="50" t="s">
        <v>139</v>
      </c>
      <c r="B57" s="79" t="s">
        <v>202</v>
      </c>
      <c r="C57" s="55" t="s">
        <v>251</v>
      </c>
      <c r="D57" s="78" t="s">
        <v>201</v>
      </c>
      <c r="E57" s="37" t="s">
        <v>15</v>
      </c>
      <c r="F57" s="47">
        <v>1000</v>
      </c>
      <c r="G57" s="52">
        <v>4.05</v>
      </c>
      <c r="H57" s="52">
        <f>G57*H8</f>
        <v>0.93149999999999999</v>
      </c>
      <c r="I57" s="40">
        <f t="shared" si="44"/>
        <v>4.9814999999999996</v>
      </c>
      <c r="J57" s="48">
        <f t="shared" si="45"/>
        <v>4981.5</v>
      </c>
    </row>
    <row r="58" spans="1:11" s="102" customFormat="1" ht="24" customHeight="1" x14ac:dyDescent="0.25">
      <c r="A58" s="108" t="s">
        <v>22</v>
      </c>
      <c r="B58" s="24" t="s">
        <v>204</v>
      </c>
      <c r="C58" s="55" t="s">
        <v>252</v>
      </c>
      <c r="D58" s="25" t="s">
        <v>203</v>
      </c>
      <c r="E58" s="37" t="s">
        <v>205</v>
      </c>
      <c r="F58" s="47">
        <v>30</v>
      </c>
      <c r="G58" s="52">
        <v>18.11</v>
      </c>
      <c r="H58" s="52">
        <f>G58*H8</f>
        <v>4.1653000000000002</v>
      </c>
      <c r="I58" s="40">
        <f t="shared" si="44"/>
        <v>22.275300000000001</v>
      </c>
      <c r="J58" s="48">
        <f t="shared" si="45"/>
        <v>668.25900000000001</v>
      </c>
    </row>
    <row r="59" spans="1:11" s="57" customFormat="1" ht="32.25" customHeight="1" x14ac:dyDescent="0.25">
      <c r="A59" s="108" t="s">
        <v>22</v>
      </c>
      <c r="B59" s="24" t="s">
        <v>206</v>
      </c>
      <c r="C59" s="55" t="s">
        <v>253</v>
      </c>
      <c r="D59" s="25" t="s">
        <v>207</v>
      </c>
      <c r="E59" s="37" t="s">
        <v>205</v>
      </c>
      <c r="F59" s="47">
        <v>10</v>
      </c>
      <c r="G59" s="52">
        <v>25.12</v>
      </c>
      <c r="H59" s="52">
        <f>G59*H8</f>
        <v>5.7776000000000005</v>
      </c>
      <c r="I59" s="40">
        <f t="shared" si="44"/>
        <v>30.897600000000001</v>
      </c>
      <c r="J59" s="48">
        <f t="shared" si="45"/>
        <v>308.976</v>
      </c>
    </row>
    <row r="60" spans="1:11" s="68" customFormat="1" x14ac:dyDescent="0.25">
      <c r="A60" s="108" t="s">
        <v>22</v>
      </c>
      <c r="B60" s="24" t="s">
        <v>209</v>
      </c>
      <c r="C60" s="79" t="s">
        <v>254</v>
      </c>
      <c r="D60" s="25" t="s">
        <v>208</v>
      </c>
      <c r="E60" s="37" t="s">
        <v>205</v>
      </c>
      <c r="F60" s="47">
        <v>20</v>
      </c>
      <c r="G60" s="52">
        <v>19.27</v>
      </c>
      <c r="H60" s="52">
        <f>G60*H8</f>
        <v>4.4321000000000002</v>
      </c>
      <c r="I60" s="40">
        <f t="shared" ref="I60:I61" si="46">H60+G60</f>
        <v>23.702100000000002</v>
      </c>
      <c r="J60" s="48">
        <f t="shared" ref="J60:J61" si="47">I60*F60</f>
        <v>474.04200000000003</v>
      </c>
    </row>
    <row r="61" spans="1:11" s="68" customFormat="1" x14ac:dyDescent="0.25">
      <c r="A61" s="108" t="s">
        <v>22</v>
      </c>
      <c r="B61" s="24" t="s">
        <v>210</v>
      </c>
      <c r="C61" s="79" t="s">
        <v>275</v>
      </c>
      <c r="D61" s="25" t="s">
        <v>211</v>
      </c>
      <c r="E61" s="37" t="s">
        <v>205</v>
      </c>
      <c r="F61" s="47">
        <v>10</v>
      </c>
      <c r="G61" s="52">
        <v>23.33</v>
      </c>
      <c r="H61" s="52">
        <f>G61*H8</f>
        <v>5.3658999999999999</v>
      </c>
      <c r="I61" s="40">
        <f t="shared" si="46"/>
        <v>28.695899999999998</v>
      </c>
      <c r="J61" s="48">
        <f t="shared" si="47"/>
        <v>286.959</v>
      </c>
    </row>
    <row r="62" spans="1:11" s="68" customFormat="1" ht="30" x14ac:dyDescent="0.25">
      <c r="A62" s="50" t="s">
        <v>22</v>
      </c>
      <c r="B62" s="24" t="s">
        <v>213</v>
      </c>
      <c r="C62" s="79" t="s">
        <v>279</v>
      </c>
      <c r="D62" s="71" t="s">
        <v>212</v>
      </c>
      <c r="E62" s="37" t="s">
        <v>5</v>
      </c>
      <c r="F62" s="47">
        <v>40</v>
      </c>
      <c r="G62" s="52">
        <v>7.68</v>
      </c>
      <c r="H62" s="52">
        <f>G62*H8</f>
        <v>1.7664</v>
      </c>
      <c r="I62" s="40">
        <f>H62+G62</f>
        <v>9.4464000000000006</v>
      </c>
      <c r="J62" s="48">
        <f>I62*F62</f>
        <v>377.85599999999999</v>
      </c>
    </row>
    <row r="63" spans="1:11" s="68" customFormat="1" x14ac:dyDescent="0.25">
      <c r="A63" s="50" t="s">
        <v>22</v>
      </c>
      <c r="B63" s="24" t="s">
        <v>215</v>
      </c>
      <c r="C63" s="79" t="s">
        <v>283</v>
      </c>
      <c r="D63" s="25" t="s">
        <v>214</v>
      </c>
      <c r="E63" s="37" t="s">
        <v>5</v>
      </c>
      <c r="F63" s="47">
        <v>30</v>
      </c>
      <c r="G63" s="52">
        <v>36.06</v>
      </c>
      <c r="H63" s="52">
        <f>G63*H8</f>
        <v>8.2938000000000009</v>
      </c>
      <c r="I63" s="40">
        <f t="shared" ref="I63:I64" si="48">H63+G63</f>
        <v>44.353800000000007</v>
      </c>
      <c r="J63" s="48">
        <f t="shared" ref="J63:J64" si="49">I63*F63</f>
        <v>1330.6140000000003</v>
      </c>
    </row>
    <row r="64" spans="1:11" s="68" customFormat="1" x14ac:dyDescent="0.25">
      <c r="A64" s="50" t="s">
        <v>22</v>
      </c>
      <c r="B64" s="24" t="s">
        <v>217</v>
      </c>
      <c r="C64" s="79" t="s">
        <v>285</v>
      </c>
      <c r="D64" s="25" t="s">
        <v>216</v>
      </c>
      <c r="E64" s="37" t="s">
        <v>5</v>
      </c>
      <c r="F64" s="47">
        <v>10</v>
      </c>
      <c r="G64" s="52">
        <v>77.819999999999993</v>
      </c>
      <c r="H64" s="52">
        <f>G64*H8</f>
        <v>17.898599999999998</v>
      </c>
      <c r="I64" s="40">
        <f t="shared" si="48"/>
        <v>95.718599999999995</v>
      </c>
      <c r="J64" s="48">
        <f t="shared" si="49"/>
        <v>957.18599999999992</v>
      </c>
    </row>
    <row r="65" spans="1:11" s="68" customFormat="1" ht="30" x14ac:dyDescent="0.25">
      <c r="A65" s="50" t="s">
        <v>22</v>
      </c>
      <c r="B65" s="24" t="s">
        <v>219</v>
      </c>
      <c r="C65" s="79" t="s">
        <v>290</v>
      </c>
      <c r="D65" s="44" t="s">
        <v>218</v>
      </c>
      <c r="E65" s="37" t="s">
        <v>5</v>
      </c>
      <c r="F65" s="47">
        <v>10</v>
      </c>
      <c r="G65" s="52">
        <v>140.82</v>
      </c>
      <c r="H65" s="52">
        <f>G65*H8</f>
        <v>32.388599999999997</v>
      </c>
      <c r="I65" s="40">
        <f t="shared" ref="I65" si="50">H65+G65</f>
        <v>173.20859999999999</v>
      </c>
      <c r="J65" s="48">
        <f t="shared" ref="J65" si="51">I65*F65</f>
        <v>1732.0859999999998</v>
      </c>
    </row>
    <row r="66" spans="1:11" s="68" customFormat="1" x14ac:dyDescent="0.25">
      <c r="A66" s="50" t="s">
        <v>22</v>
      </c>
      <c r="B66" s="50" t="s">
        <v>52</v>
      </c>
      <c r="C66" s="50" t="s">
        <v>299</v>
      </c>
      <c r="D66" s="72" t="s">
        <v>51</v>
      </c>
      <c r="E66" s="37" t="s">
        <v>15</v>
      </c>
      <c r="F66" s="47">
        <v>100</v>
      </c>
      <c r="G66" s="52">
        <v>12.55</v>
      </c>
      <c r="H66" s="52">
        <f>G66*H8</f>
        <v>2.8865000000000003</v>
      </c>
      <c r="I66" s="40">
        <f t="shared" ref="I66:I70" si="52">H66+G66</f>
        <v>15.436500000000001</v>
      </c>
      <c r="J66" s="48">
        <f t="shared" ref="J66:J70" si="53">I66*F66</f>
        <v>1543.65</v>
      </c>
    </row>
    <row r="67" spans="1:11" s="68" customFormat="1" x14ac:dyDescent="0.25">
      <c r="A67" s="50" t="s">
        <v>139</v>
      </c>
      <c r="B67" s="79" t="s">
        <v>221</v>
      </c>
      <c r="C67" s="79" t="s">
        <v>300</v>
      </c>
      <c r="D67" s="78" t="s">
        <v>220</v>
      </c>
      <c r="E67" s="37" t="s">
        <v>15</v>
      </c>
      <c r="F67" s="47">
        <v>2000</v>
      </c>
      <c r="G67" s="52">
        <v>2.63</v>
      </c>
      <c r="H67" s="52">
        <f>G67*H8</f>
        <v>0.60489999999999999</v>
      </c>
      <c r="I67" s="40">
        <f t="shared" si="52"/>
        <v>3.2348999999999997</v>
      </c>
      <c r="J67" s="48">
        <f t="shared" si="53"/>
        <v>6469.7999999999993</v>
      </c>
    </row>
    <row r="68" spans="1:11" s="68" customFormat="1" ht="30" x14ac:dyDescent="0.25">
      <c r="A68" s="50" t="s">
        <v>139</v>
      </c>
      <c r="B68" s="79" t="s">
        <v>223</v>
      </c>
      <c r="C68" s="79" t="s">
        <v>301</v>
      </c>
      <c r="D68" s="106" t="s">
        <v>222</v>
      </c>
      <c r="E68" s="37" t="s">
        <v>175</v>
      </c>
      <c r="F68" s="47">
        <v>2</v>
      </c>
      <c r="G68" s="52">
        <v>2373.54</v>
      </c>
      <c r="H68" s="52">
        <f>G68*H8</f>
        <v>545.91420000000005</v>
      </c>
      <c r="I68" s="40">
        <f t="shared" si="52"/>
        <v>2919.4542000000001</v>
      </c>
      <c r="J68" s="48">
        <f t="shared" si="53"/>
        <v>5838.9084000000003</v>
      </c>
    </row>
    <row r="69" spans="1:11" s="68" customFormat="1" ht="17.25" customHeight="1" x14ac:dyDescent="0.25">
      <c r="A69" s="50" t="s">
        <v>139</v>
      </c>
      <c r="B69" s="79" t="s">
        <v>225</v>
      </c>
      <c r="C69" s="108" t="s">
        <v>302</v>
      </c>
      <c r="D69" s="112" t="s">
        <v>224</v>
      </c>
      <c r="E69" s="37" t="s">
        <v>175</v>
      </c>
      <c r="F69" s="47">
        <v>24</v>
      </c>
      <c r="G69" s="52">
        <v>864.88</v>
      </c>
      <c r="H69" s="52">
        <f>G69*H8</f>
        <v>198.92240000000001</v>
      </c>
      <c r="I69" s="40">
        <f t="shared" si="52"/>
        <v>1063.8024</v>
      </c>
      <c r="J69" s="48">
        <f t="shared" si="53"/>
        <v>25531.257600000001</v>
      </c>
    </row>
    <row r="70" spans="1:11" s="68" customFormat="1" ht="30" x14ac:dyDescent="0.25">
      <c r="A70" s="50" t="s">
        <v>22</v>
      </c>
      <c r="B70" s="24" t="s">
        <v>227</v>
      </c>
      <c r="C70" s="108" t="s">
        <v>303</v>
      </c>
      <c r="D70" s="71" t="s">
        <v>226</v>
      </c>
      <c r="E70" s="37" t="s">
        <v>175</v>
      </c>
      <c r="F70" s="47">
        <v>12</v>
      </c>
      <c r="G70" s="52">
        <v>143.47999999999999</v>
      </c>
      <c r="H70" s="52">
        <f>G70*H8</f>
        <v>33.000399999999999</v>
      </c>
      <c r="I70" s="40">
        <f t="shared" si="52"/>
        <v>176.48039999999997</v>
      </c>
      <c r="J70" s="48">
        <f t="shared" si="53"/>
        <v>2117.7647999999999</v>
      </c>
    </row>
    <row r="71" spans="1:11" s="57" customFormat="1" ht="18.75" customHeight="1" x14ac:dyDescent="0.25">
      <c r="A71" s="89"/>
      <c r="B71" s="89"/>
      <c r="C71" s="90" t="s">
        <v>255</v>
      </c>
      <c r="D71" s="90" t="s">
        <v>174</v>
      </c>
      <c r="E71" s="89"/>
      <c r="F71" s="91"/>
      <c r="G71" s="92"/>
      <c r="H71" s="92"/>
      <c r="I71" s="92"/>
      <c r="J71" s="93">
        <f>SUM(J72:J80)</f>
        <v>9886.7153999999991</v>
      </c>
      <c r="K71" s="84"/>
    </row>
    <row r="72" spans="1:11" s="57" customFormat="1" ht="29.25" customHeight="1" x14ac:dyDescent="0.25">
      <c r="A72" s="50" t="s">
        <v>22</v>
      </c>
      <c r="B72" s="24" t="s">
        <v>234</v>
      </c>
      <c r="C72" s="100" t="s">
        <v>256</v>
      </c>
      <c r="D72" s="22" t="s">
        <v>233</v>
      </c>
      <c r="E72" s="37" t="s">
        <v>5</v>
      </c>
      <c r="F72" s="47">
        <v>2</v>
      </c>
      <c r="G72" s="52">
        <v>781.35</v>
      </c>
      <c r="H72" s="52">
        <f>G72*H8</f>
        <v>179.71050000000002</v>
      </c>
      <c r="I72" s="40">
        <f t="shared" ref="I72" si="54">H72+G72</f>
        <v>961.06050000000005</v>
      </c>
      <c r="J72" s="48">
        <f t="shared" ref="J72" si="55">I72*F72</f>
        <v>1922.1210000000001</v>
      </c>
    </row>
    <row r="73" spans="1:11" s="43" customFormat="1" ht="18.75" customHeight="1" x14ac:dyDescent="0.25">
      <c r="A73" s="50" t="s">
        <v>139</v>
      </c>
      <c r="B73" s="107" t="s">
        <v>238</v>
      </c>
      <c r="C73" s="79" t="s">
        <v>257</v>
      </c>
      <c r="D73" s="78" t="s">
        <v>237</v>
      </c>
      <c r="E73" s="37" t="s">
        <v>15</v>
      </c>
      <c r="F73" s="47">
        <v>100</v>
      </c>
      <c r="G73" s="52">
        <v>25.47</v>
      </c>
      <c r="H73" s="52">
        <f>G73*H8</f>
        <v>5.8581000000000003</v>
      </c>
      <c r="I73" s="40">
        <f>H73+G73</f>
        <v>31.328099999999999</v>
      </c>
      <c r="J73" s="48">
        <f>I73*F73</f>
        <v>3132.81</v>
      </c>
    </row>
    <row r="74" spans="1:11" s="43" customFormat="1" ht="24.75" customHeight="1" x14ac:dyDescent="0.25">
      <c r="A74" s="54" t="s">
        <v>22</v>
      </c>
      <c r="B74" s="24" t="s">
        <v>236</v>
      </c>
      <c r="C74" s="79" t="s">
        <v>258</v>
      </c>
      <c r="D74" s="22" t="s">
        <v>235</v>
      </c>
      <c r="E74" s="37" t="s">
        <v>5</v>
      </c>
      <c r="F74" s="47">
        <v>2</v>
      </c>
      <c r="G74" s="52">
        <v>67.760000000000005</v>
      </c>
      <c r="H74" s="52">
        <f>G74*H8</f>
        <v>15.584800000000001</v>
      </c>
      <c r="I74" s="40">
        <f t="shared" ref="I74" si="56">H74+G74</f>
        <v>83.344800000000006</v>
      </c>
      <c r="J74" s="48">
        <f t="shared" ref="J74" si="57">I74*F74</f>
        <v>166.68960000000001</v>
      </c>
    </row>
    <row r="75" spans="1:11" s="43" customFormat="1" ht="27.75" customHeight="1" x14ac:dyDescent="0.25">
      <c r="A75" s="50" t="s">
        <v>22</v>
      </c>
      <c r="B75" s="50" t="s">
        <v>49</v>
      </c>
      <c r="C75" s="79" t="s">
        <v>259</v>
      </c>
      <c r="D75" s="51" t="s">
        <v>48</v>
      </c>
      <c r="E75" s="37" t="s">
        <v>5</v>
      </c>
      <c r="F75" s="47">
        <v>4</v>
      </c>
      <c r="G75" s="52">
        <v>79.099999999999994</v>
      </c>
      <c r="H75" s="52">
        <f>G75*H8</f>
        <v>18.192999999999998</v>
      </c>
      <c r="I75" s="40">
        <f t="shared" ref="I75" si="58">H75+G75</f>
        <v>97.292999999999992</v>
      </c>
      <c r="J75" s="48">
        <f t="shared" ref="J75" si="59">I75*F75</f>
        <v>389.17199999999997</v>
      </c>
    </row>
    <row r="76" spans="1:11" s="43" customFormat="1" ht="28.5" customHeight="1" x14ac:dyDescent="0.25">
      <c r="A76" s="37" t="s">
        <v>22</v>
      </c>
      <c r="B76" s="24" t="s">
        <v>240</v>
      </c>
      <c r="C76" s="79" t="s">
        <v>260</v>
      </c>
      <c r="D76" s="71" t="s">
        <v>239</v>
      </c>
      <c r="E76" s="37" t="s">
        <v>5</v>
      </c>
      <c r="F76" s="47">
        <v>6</v>
      </c>
      <c r="G76" s="40">
        <v>85.06</v>
      </c>
      <c r="H76" s="40">
        <f>G76*H8</f>
        <v>19.563800000000001</v>
      </c>
      <c r="I76" s="40">
        <f t="shared" ref="I76" si="60">H76+G76</f>
        <v>104.6238</v>
      </c>
      <c r="J76" s="48">
        <f t="shared" ref="J76" si="61">I76*F76</f>
        <v>627.74279999999999</v>
      </c>
    </row>
    <row r="77" spans="1:11" s="43" customFormat="1" ht="24.75" customHeight="1" x14ac:dyDescent="0.25">
      <c r="A77" s="110" t="s">
        <v>139</v>
      </c>
      <c r="B77" s="79" t="s">
        <v>242</v>
      </c>
      <c r="C77" s="79" t="s">
        <v>261</v>
      </c>
      <c r="D77" s="78" t="s">
        <v>241</v>
      </c>
      <c r="E77" s="37" t="s">
        <v>5</v>
      </c>
      <c r="F77" s="47">
        <v>10</v>
      </c>
      <c r="G77" s="40">
        <v>252.9</v>
      </c>
      <c r="H77" s="40">
        <f>G77*H8</f>
        <v>58.167000000000002</v>
      </c>
      <c r="I77" s="40">
        <f t="shared" ref="I77" si="62">H77+G77</f>
        <v>311.06700000000001</v>
      </c>
      <c r="J77" s="48">
        <f t="shared" ref="J77" si="63">I77*F77</f>
        <v>3110.67</v>
      </c>
    </row>
    <row r="78" spans="1:11" s="43" customFormat="1" ht="24.75" customHeight="1" x14ac:dyDescent="0.25">
      <c r="A78" s="110" t="s">
        <v>22</v>
      </c>
      <c r="B78" s="24" t="s">
        <v>244</v>
      </c>
      <c r="C78" s="88" t="s">
        <v>262</v>
      </c>
      <c r="D78" s="25" t="s">
        <v>243</v>
      </c>
      <c r="E78" s="37" t="s">
        <v>5</v>
      </c>
      <c r="F78" s="47">
        <v>6</v>
      </c>
      <c r="G78" s="40">
        <v>52.2</v>
      </c>
      <c r="H78" s="40">
        <f>G78*H8</f>
        <v>12.006000000000002</v>
      </c>
      <c r="I78" s="40">
        <f t="shared" ref="I78" si="64">H78+G78</f>
        <v>64.206000000000003</v>
      </c>
      <c r="J78" s="48">
        <f t="shared" ref="J78" si="65">I78*F78</f>
        <v>385.23599999999999</v>
      </c>
    </row>
    <row r="79" spans="1:11" s="43" customFormat="1" ht="24.75" customHeight="1" x14ac:dyDescent="0.25">
      <c r="A79" s="110" t="s">
        <v>22</v>
      </c>
      <c r="B79" s="24" t="s">
        <v>246</v>
      </c>
      <c r="C79" s="59" t="s">
        <v>263</v>
      </c>
      <c r="D79" s="25" t="s">
        <v>245</v>
      </c>
      <c r="E79" s="37" t="s">
        <v>5</v>
      </c>
      <c r="F79" s="47">
        <v>4</v>
      </c>
      <c r="G79" s="40">
        <v>22.17</v>
      </c>
      <c r="H79" s="40">
        <f>G79*H8</f>
        <v>5.0991000000000009</v>
      </c>
      <c r="I79" s="40">
        <f t="shared" ref="I79:I80" si="66">H79+G79</f>
        <v>27.269100000000002</v>
      </c>
      <c r="J79" s="48">
        <f t="shared" ref="J79:J80" si="67">I79*F79</f>
        <v>109.07640000000001</v>
      </c>
    </row>
    <row r="80" spans="1:11" s="43" customFormat="1" ht="24.75" customHeight="1" x14ac:dyDescent="0.25">
      <c r="A80" s="110" t="s">
        <v>22</v>
      </c>
      <c r="B80" s="24" t="s">
        <v>248</v>
      </c>
      <c r="C80" s="59" t="s">
        <v>264</v>
      </c>
      <c r="D80" s="25" t="s">
        <v>247</v>
      </c>
      <c r="E80" s="37" t="s">
        <v>5</v>
      </c>
      <c r="F80" s="47">
        <v>4</v>
      </c>
      <c r="G80" s="40">
        <v>8.7799999999999994</v>
      </c>
      <c r="H80" s="40">
        <f>G80*H8</f>
        <v>2.0194000000000001</v>
      </c>
      <c r="I80" s="40">
        <f t="shared" si="66"/>
        <v>10.799399999999999</v>
      </c>
      <c r="J80" s="48">
        <f t="shared" si="67"/>
        <v>43.197599999999994</v>
      </c>
    </row>
    <row r="81" spans="1:11" s="82" customFormat="1" ht="15" customHeight="1" x14ac:dyDescent="0.25">
      <c r="A81" s="74"/>
      <c r="B81" s="74"/>
      <c r="C81" s="114" t="s">
        <v>265</v>
      </c>
      <c r="D81" s="73" t="s">
        <v>157</v>
      </c>
      <c r="E81" s="74"/>
      <c r="F81" s="75"/>
      <c r="G81" s="76"/>
      <c r="H81" s="76"/>
      <c r="I81" s="76"/>
      <c r="J81" s="77">
        <f>SUM(J82:J86)</f>
        <v>113117.5527</v>
      </c>
      <c r="K81" s="81"/>
    </row>
    <row r="82" spans="1:11" s="57" customFormat="1" ht="18.75" customHeight="1" x14ac:dyDescent="0.25">
      <c r="A82" s="37" t="s">
        <v>22</v>
      </c>
      <c r="B82" s="24" t="s">
        <v>113</v>
      </c>
      <c r="C82" s="54" t="s">
        <v>266</v>
      </c>
      <c r="D82" s="25" t="s">
        <v>112</v>
      </c>
      <c r="E82" s="37" t="s">
        <v>13</v>
      </c>
      <c r="F82" s="47">
        <v>527</v>
      </c>
      <c r="G82" s="40">
        <v>15.87</v>
      </c>
      <c r="H82" s="40">
        <f>G82*H8</f>
        <v>3.6501000000000001</v>
      </c>
      <c r="I82" s="40">
        <f>H82+G82</f>
        <v>19.520099999999999</v>
      </c>
      <c r="J82" s="48">
        <f>I82*F82</f>
        <v>10287.092699999999</v>
      </c>
      <c r="K82" s="84"/>
    </row>
    <row r="83" spans="1:11" s="53" customFormat="1" ht="24" customHeight="1" x14ac:dyDescent="0.25">
      <c r="A83" s="37" t="s">
        <v>22</v>
      </c>
      <c r="B83" s="24" t="s">
        <v>103</v>
      </c>
      <c r="C83" s="37" t="s">
        <v>267</v>
      </c>
      <c r="D83" s="25" t="s">
        <v>102</v>
      </c>
      <c r="E83" s="37" t="s">
        <v>13</v>
      </c>
      <c r="F83" s="47">
        <v>300</v>
      </c>
      <c r="G83" s="40">
        <v>29.51</v>
      </c>
      <c r="H83" s="40">
        <f>G83*H8</f>
        <v>6.787300000000001</v>
      </c>
      <c r="I83" s="40">
        <f t="shared" ref="I83:I86" si="68">H83+G83</f>
        <v>36.2973</v>
      </c>
      <c r="J83" s="48">
        <f t="shared" ref="J83:J86" si="69">I83*F83</f>
        <v>10889.19</v>
      </c>
    </row>
    <row r="84" spans="1:11" s="57" customFormat="1" ht="18.75" customHeight="1" x14ac:dyDescent="0.25">
      <c r="A84" s="37" t="s">
        <v>22</v>
      </c>
      <c r="B84" s="24" t="s">
        <v>115</v>
      </c>
      <c r="C84" s="54" t="s">
        <v>304</v>
      </c>
      <c r="D84" s="25" t="s">
        <v>114</v>
      </c>
      <c r="E84" s="37" t="s">
        <v>15</v>
      </c>
      <c r="F84" s="47">
        <v>500</v>
      </c>
      <c r="G84" s="40">
        <v>2.64</v>
      </c>
      <c r="H84" s="40">
        <f>G84*H8</f>
        <v>0.60720000000000007</v>
      </c>
      <c r="I84" s="40">
        <f t="shared" si="68"/>
        <v>3.2472000000000003</v>
      </c>
      <c r="J84" s="48">
        <f t="shared" si="69"/>
        <v>1623.6000000000001</v>
      </c>
      <c r="K84" s="84"/>
    </row>
    <row r="85" spans="1:11" s="53" customFormat="1" ht="30.75" customHeight="1" x14ac:dyDescent="0.25">
      <c r="A85" s="37" t="s">
        <v>22</v>
      </c>
      <c r="B85" s="24" t="s">
        <v>120</v>
      </c>
      <c r="C85" s="37" t="s">
        <v>268</v>
      </c>
      <c r="D85" s="26" t="s">
        <v>119</v>
      </c>
      <c r="E85" s="37" t="s">
        <v>13</v>
      </c>
      <c r="F85" s="47">
        <v>100</v>
      </c>
      <c r="G85" s="40">
        <v>70.69</v>
      </c>
      <c r="H85" s="40">
        <f>G85*H8</f>
        <v>16.258700000000001</v>
      </c>
      <c r="I85" s="40">
        <f t="shared" si="68"/>
        <v>86.948700000000002</v>
      </c>
      <c r="J85" s="48">
        <f t="shared" si="69"/>
        <v>8694.8700000000008</v>
      </c>
    </row>
    <row r="86" spans="1:11" s="43" customFormat="1" ht="20.25" customHeight="1" x14ac:dyDescent="0.25">
      <c r="A86" s="37" t="s">
        <v>22</v>
      </c>
      <c r="B86" s="24" t="s">
        <v>159</v>
      </c>
      <c r="C86" s="37" t="s">
        <v>269</v>
      </c>
      <c r="D86" s="22" t="s">
        <v>158</v>
      </c>
      <c r="E86" s="37" t="s">
        <v>13</v>
      </c>
      <c r="F86" s="47">
        <v>3500</v>
      </c>
      <c r="G86" s="40">
        <v>18.96</v>
      </c>
      <c r="H86" s="40">
        <f>G86*H8</f>
        <v>4.3608000000000002</v>
      </c>
      <c r="I86" s="40">
        <f t="shared" si="68"/>
        <v>23.320800000000002</v>
      </c>
      <c r="J86" s="48">
        <f t="shared" si="69"/>
        <v>81622.8</v>
      </c>
    </row>
    <row r="87" spans="1:11" s="82" customFormat="1" ht="15" customHeight="1" x14ac:dyDescent="0.25">
      <c r="A87" s="74"/>
      <c r="B87" s="74"/>
      <c r="C87" s="114" t="s">
        <v>270</v>
      </c>
      <c r="D87" s="73" t="s">
        <v>274</v>
      </c>
      <c r="E87" s="74"/>
      <c r="F87" s="75"/>
      <c r="G87" s="76"/>
      <c r="H87" s="76"/>
      <c r="I87" s="76"/>
      <c r="J87" s="77">
        <f>SUM(J88:J90)</f>
        <v>255530.88623999999</v>
      </c>
      <c r="K87" s="81"/>
    </row>
    <row r="88" spans="1:11" s="60" customFormat="1" ht="34.5" customHeight="1" x14ac:dyDescent="0.25">
      <c r="A88" s="37" t="s">
        <v>22</v>
      </c>
      <c r="B88" s="24" t="s">
        <v>292</v>
      </c>
      <c r="C88" s="37" t="s">
        <v>271</v>
      </c>
      <c r="D88" s="71" t="s">
        <v>291</v>
      </c>
      <c r="E88" s="50" t="s">
        <v>232</v>
      </c>
      <c r="F88" s="38">
        <v>1594</v>
      </c>
      <c r="G88" s="58">
        <v>121.65</v>
      </c>
      <c r="H88" s="58">
        <f>G88*H8</f>
        <v>27.979500000000002</v>
      </c>
      <c r="I88" s="40">
        <f t="shared" ref="I88" si="70">H88+G88</f>
        <v>149.62950000000001</v>
      </c>
      <c r="J88" s="48">
        <f t="shared" ref="J88" si="71">I88*F88</f>
        <v>238509.42300000001</v>
      </c>
    </row>
    <row r="89" spans="1:11" s="49" customFormat="1" ht="35.25" customHeight="1" x14ac:dyDescent="0.25">
      <c r="A89" s="37" t="s">
        <v>22</v>
      </c>
      <c r="B89" s="24" t="s">
        <v>294</v>
      </c>
      <c r="C89" s="37" t="s">
        <v>272</v>
      </c>
      <c r="D89" s="44" t="s">
        <v>293</v>
      </c>
      <c r="E89" s="50" t="s">
        <v>15</v>
      </c>
      <c r="F89" s="38">
        <v>41</v>
      </c>
      <c r="G89" s="58">
        <v>58.82</v>
      </c>
      <c r="H89" s="58">
        <f>G89*H8</f>
        <v>13.528600000000001</v>
      </c>
      <c r="I89" s="40">
        <f t="shared" ref="I89" si="72">H89+G89</f>
        <v>72.348600000000005</v>
      </c>
      <c r="J89" s="48">
        <f t="shared" ref="J89" si="73">I89*F89</f>
        <v>2966.2926000000002</v>
      </c>
    </row>
    <row r="90" spans="1:11" s="60" customFormat="1" ht="33" customHeight="1" x14ac:dyDescent="0.25">
      <c r="A90" s="37" t="s">
        <v>139</v>
      </c>
      <c r="B90" s="107" t="s">
        <v>296</v>
      </c>
      <c r="C90" s="37" t="s">
        <v>273</v>
      </c>
      <c r="D90" s="115" t="s">
        <v>295</v>
      </c>
      <c r="E90" s="50" t="s">
        <v>280</v>
      </c>
      <c r="F90" s="38">
        <v>545.44000000000005</v>
      </c>
      <c r="G90" s="58">
        <v>20.95</v>
      </c>
      <c r="H90" s="58">
        <f>G90*H8</f>
        <v>4.8185000000000002</v>
      </c>
      <c r="I90" s="40">
        <f t="shared" ref="I90" si="74">H90+G90</f>
        <v>25.7685</v>
      </c>
      <c r="J90" s="48">
        <f t="shared" ref="J90" si="75">I90*F90</f>
        <v>14055.17064</v>
      </c>
    </row>
    <row r="91" spans="1:11" s="36" customFormat="1" ht="23.25" customHeight="1" x14ac:dyDescent="0.25">
      <c r="A91" s="134" t="s">
        <v>99</v>
      </c>
      <c r="B91" s="134"/>
      <c r="C91" s="134"/>
      <c r="D91" s="134"/>
      <c r="E91" s="134"/>
      <c r="F91" s="134"/>
      <c r="G91" s="134"/>
      <c r="H91" s="34"/>
      <c r="I91" s="34"/>
      <c r="J91" s="61">
        <f>J87+J81+J71+J51+J38+J27+J19+J8</f>
        <v>749722.17593999999</v>
      </c>
    </row>
    <row r="94" spans="1:11" s="36" customFormat="1" ht="14.25" customHeight="1" x14ac:dyDescent="0.25">
      <c r="A94" s="60"/>
      <c r="B94" s="60"/>
      <c r="C94" s="60"/>
      <c r="E94" s="60"/>
      <c r="F94" s="62"/>
      <c r="G94" s="63"/>
      <c r="H94" s="63"/>
      <c r="I94" s="63"/>
      <c r="J94" s="64"/>
    </row>
    <row r="95" spans="1:11" s="36" customFormat="1" ht="14.25" customHeight="1" x14ac:dyDescent="0.25">
      <c r="A95" s="60"/>
      <c r="B95" s="60"/>
      <c r="C95" s="60"/>
      <c r="E95" s="60"/>
      <c r="F95" s="62"/>
      <c r="G95" s="63"/>
      <c r="H95" s="63"/>
      <c r="I95" s="63"/>
      <c r="J95" s="64"/>
    </row>
    <row r="96" spans="1:11" s="36" customFormat="1" ht="14.25" customHeight="1" x14ac:dyDescent="0.25">
      <c r="A96" s="60"/>
      <c r="B96" s="60"/>
      <c r="C96" s="60"/>
      <c r="E96" s="60"/>
      <c r="F96" s="62"/>
      <c r="G96" s="63"/>
      <c r="H96" s="63"/>
      <c r="I96" s="63"/>
      <c r="J96" s="64"/>
    </row>
    <row r="97" spans="1:10" s="36" customFormat="1" ht="14.25" customHeight="1" x14ac:dyDescent="0.25">
      <c r="A97" s="60"/>
      <c r="B97" s="60"/>
      <c r="C97" s="60"/>
      <c r="E97" s="60"/>
      <c r="F97" s="62"/>
      <c r="G97" s="63"/>
      <c r="H97" s="63"/>
      <c r="I97" s="63"/>
      <c r="J97" s="64"/>
    </row>
    <row r="98" spans="1:10" s="36" customFormat="1" ht="14.25" customHeight="1" x14ac:dyDescent="0.25">
      <c r="A98" s="60"/>
      <c r="B98" s="60"/>
      <c r="C98" s="60"/>
      <c r="D98" s="66" t="s">
        <v>63</v>
      </c>
      <c r="E98" s="60"/>
      <c r="F98" s="62"/>
      <c r="G98" s="63"/>
      <c r="H98" s="63"/>
      <c r="I98" s="63"/>
      <c r="J98" s="64"/>
    </row>
    <row r="99" spans="1:10" s="36" customFormat="1" ht="14.25" customHeight="1" x14ac:dyDescent="0.25">
      <c r="A99" s="60"/>
      <c r="B99" s="60"/>
      <c r="C99" s="60"/>
      <c r="D99" s="66" t="s">
        <v>32</v>
      </c>
      <c r="E99" s="60"/>
      <c r="F99" s="62"/>
      <c r="G99" s="63"/>
      <c r="H99" s="63"/>
      <c r="I99" s="63"/>
      <c r="J99" s="64"/>
    </row>
    <row r="100" spans="1:10" s="36" customFormat="1" ht="14.25" customHeight="1" x14ac:dyDescent="0.25">
      <c r="A100" s="60"/>
      <c r="B100" s="60"/>
      <c r="C100" s="60"/>
      <c r="D100" s="66" t="s">
        <v>64</v>
      </c>
      <c r="E100" s="60"/>
      <c r="F100" s="62"/>
      <c r="G100" s="63"/>
      <c r="H100" s="63"/>
      <c r="I100" s="63"/>
      <c r="J100" s="64"/>
    </row>
    <row r="101" spans="1:10" s="36" customFormat="1" ht="14.25" customHeight="1" x14ac:dyDescent="0.25">
      <c r="A101" s="60"/>
      <c r="B101" s="60"/>
      <c r="C101" s="60"/>
      <c r="E101" s="60"/>
      <c r="F101" s="62"/>
      <c r="G101" s="63"/>
      <c r="H101" s="63"/>
      <c r="I101" s="63"/>
      <c r="J101" s="64"/>
    </row>
    <row r="102" spans="1:10" s="36" customFormat="1" ht="14.25" customHeight="1" x14ac:dyDescent="0.25">
      <c r="A102" s="60"/>
      <c r="B102" s="60"/>
      <c r="C102" s="60"/>
      <c r="D102" s="65"/>
      <c r="E102" s="60"/>
      <c r="F102" s="62"/>
      <c r="G102" s="63"/>
      <c r="H102" s="63"/>
      <c r="I102" s="63"/>
      <c r="J102" s="64"/>
    </row>
    <row r="103" spans="1:10" s="36" customFormat="1" ht="14.25" customHeight="1" x14ac:dyDescent="0.25">
      <c r="A103" s="60"/>
      <c r="B103" s="60"/>
      <c r="C103" s="60"/>
      <c r="D103" s="65"/>
      <c r="E103" s="60"/>
      <c r="F103" s="62"/>
      <c r="G103" s="63"/>
      <c r="H103" s="63"/>
      <c r="I103" s="63"/>
      <c r="J103" s="64"/>
    </row>
    <row r="104" spans="1:10" s="36" customFormat="1" ht="14.25" customHeight="1" x14ac:dyDescent="0.25">
      <c r="A104" s="60"/>
      <c r="B104" s="60"/>
      <c r="C104" s="60"/>
      <c r="D104" s="65"/>
      <c r="E104" s="60"/>
      <c r="F104" s="62"/>
      <c r="G104" s="63"/>
      <c r="H104" s="63"/>
      <c r="I104" s="63"/>
      <c r="J104" s="64"/>
    </row>
    <row r="105" spans="1:10" s="36" customFormat="1" ht="14.25" customHeight="1" x14ac:dyDescent="0.25">
      <c r="A105" s="60"/>
      <c r="B105" s="60"/>
      <c r="C105" s="60"/>
      <c r="D105" s="65"/>
      <c r="E105" s="60"/>
      <c r="F105" s="62"/>
      <c r="G105" s="63"/>
      <c r="H105" s="63"/>
      <c r="I105" s="63"/>
      <c r="J105" s="64"/>
    </row>
    <row r="106" spans="1:10" s="36" customFormat="1" ht="14.25" customHeight="1" x14ac:dyDescent="0.25">
      <c r="A106" s="60"/>
      <c r="B106" s="60"/>
      <c r="C106" s="60"/>
      <c r="D106" s="65"/>
      <c r="E106" s="60"/>
      <c r="F106" s="62"/>
      <c r="G106" s="63"/>
      <c r="H106" s="63"/>
      <c r="I106" s="63"/>
      <c r="J106" s="64"/>
    </row>
    <row r="107" spans="1:10" s="36" customFormat="1" ht="14.25" customHeight="1" x14ac:dyDescent="0.25">
      <c r="A107" s="60"/>
      <c r="B107" s="60"/>
      <c r="C107" s="60"/>
      <c r="D107" s="65"/>
      <c r="E107" s="60"/>
      <c r="F107" s="62"/>
      <c r="G107" s="63"/>
      <c r="H107" s="63"/>
      <c r="I107" s="63"/>
      <c r="J107" s="64"/>
    </row>
    <row r="108" spans="1:10" s="36" customFormat="1" ht="14.25" customHeight="1" x14ac:dyDescent="0.25">
      <c r="A108" s="60"/>
      <c r="B108" s="60"/>
      <c r="C108" s="60"/>
      <c r="D108" s="65"/>
      <c r="E108" s="60"/>
      <c r="F108" s="62"/>
      <c r="G108" s="63"/>
      <c r="H108" s="63"/>
      <c r="I108" s="63"/>
      <c r="J108" s="64"/>
    </row>
    <row r="109" spans="1:10" s="36" customFormat="1" ht="14.25" customHeight="1" x14ac:dyDescent="0.25">
      <c r="A109" s="60"/>
      <c r="B109" s="60"/>
      <c r="C109" s="60"/>
      <c r="D109" s="65"/>
      <c r="E109" s="60"/>
      <c r="F109" s="62"/>
      <c r="G109" s="63"/>
      <c r="H109" s="63"/>
      <c r="I109" s="63"/>
      <c r="J109" s="64"/>
    </row>
    <row r="110" spans="1:10" s="36" customFormat="1" ht="14.25" customHeight="1" x14ac:dyDescent="0.25">
      <c r="A110" s="60"/>
      <c r="B110" s="60"/>
      <c r="C110" s="60"/>
      <c r="D110" s="65"/>
      <c r="E110" s="60"/>
      <c r="F110" s="62"/>
      <c r="G110" s="63"/>
      <c r="H110" s="63"/>
      <c r="I110" s="63"/>
      <c r="J110" s="64"/>
    </row>
    <row r="111" spans="1:10" s="36" customFormat="1" ht="14.25" customHeight="1" x14ac:dyDescent="0.25">
      <c r="A111" s="60"/>
      <c r="B111" s="60"/>
      <c r="C111" s="60"/>
      <c r="D111" s="65"/>
      <c r="E111" s="60"/>
      <c r="F111" s="62"/>
      <c r="G111" s="63"/>
      <c r="H111" s="63"/>
      <c r="I111" s="63"/>
      <c r="J111" s="64"/>
    </row>
    <row r="112" spans="1:10" s="36" customFormat="1" ht="14.25" customHeight="1" x14ac:dyDescent="0.25">
      <c r="A112" s="60"/>
      <c r="B112" s="60"/>
      <c r="C112" s="60"/>
      <c r="D112" s="65"/>
      <c r="E112" s="60"/>
      <c r="F112" s="62"/>
      <c r="G112" s="63"/>
      <c r="H112" s="63"/>
      <c r="I112" s="63"/>
      <c r="J112" s="64"/>
    </row>
    <row r="113" spans="1:10" s="36" customFormat="1" ht="14.25" customHeight="1" x14ac:dyDescent="0.25">
      <c r="A113" s="60"/>
      <c r="B113" s="60"/>
      <c r="C113" s="60"/>
      <c r="D113" s="65"/>
      <c r="E113" s="60"/>
      <c r="F113" s="62"/>
      <c r="G113" s="63"/>
      <c r="H113" s="63"/>
      <c r="I113" s="63"/>
      <c r="J113" s="64"/>
    </row>
    <row r="114" spans="1:10" s="36" customFormat="1" ht="14.25" customHeight="1" x14ac:dyDescent="0.25">
      <c r="A114" s="60"/>
      <c r="B114" s="60"/>
      <c r="C114" s="60"/>
      <c r="D114" s="65"/>
      <c r="E114" s="60"/>
      <c r="F114" s="62"/>
      <c r="G114" s="63"/>
      <c r="H114" s="63"/>
      <c r="I114" s="63"/>
      <c r="J114" s="64"/>
    </row>
    <row r="115" spans="1:10" s="36" customFormat="1" ht="14.25" customHeight="1" x14ac:dyDescent="0.25">
      <c r="A115" s="60"/>
      <c r="B115" s="60"/>
      <c r="C115" s="60"/>
      <c r="D115" s="65"/>
      <c r="E115" s="60"/>
      <c r="F115" s="62"/>
      <c r="G115" s="63"/>
      <c r="H115" s="63"/>
      <c r="I115" s="63"/>
      <c r="J115" s="64"/>
    </row>
    <row r="116" spans="1:10" s="36" customFormat="1" ht="14.25" customHeight="1" x14ac:dyDescent="0.25">
      <c r="A116" s="60"/>
      <c r="B116" s="60"/>
      <c r="C116" s="60"/>
      <c r="D116" s="65"/>
      <c r="E116" s="60"/>
      <c r="F116" s="62"/>
      <c r="G116" s="63"/>
      <c r="H116" s="63"/>
      <c r="I116" s="63"/>
      <c r="J116" s="64"/>
    </row>
    <row r="117" spans="1:10" s="36" customFormat="1" ht="14.25" customHeight="1" x14ac:dyDescent="0.25">
      <c r="A117" s="60"/>
      <c r="B117" s="60"/>
      <c r="C117" s="60"/>
      <c r="D117" s="65"/>
      <c r="E117" s="60"/>
      <c r="F117" s="62"/>
      <c r="G117" s="63"/>
      <c r="H117" s="63"/>
      <c r="I117" s="63"/>
      <c r="J117" s="64"/>
    </row>
    <row r="118" spans="1:10" s="36" customFormat="1" ht="14.25" customHeight="1" x14ac:dyDescent="0.25">
      <c r="A118" s="60"/>
      <c r="B118" s="60"/>
      <c r="C118" s="60"/>
      <c r="D118" s="65"/>
      <c r="E118" s="60"/>
      <c r="F118" s="62"/>
      <c r="G118" s="63"/>
      <c r="H118" s="63"/>
      <c r="I118" s="63"/>
      <c r="J118" s="64"/>
    </row>
    <row r="119" spans="1:10" s="36" customFormat="1" ht="14.25" customHeight="1" x14ac:dyDescent="0.25">
      <c r="A119" s="60"/>
      <c r="B119" s="60"/>
      <c r="C119" s="60"/>
      <c r="D119" s="65"/>
      <c r="E119" s="60"/>
      <c r="F119" s="62"/>
      <c r="G119" s="63"/>
      <c r="H119" s="63"/>
      <c r="I119" s="63"/>
      <c r="J119" s="64"/>
    </row>
    <row r="120" spans="1:10" s="36" customFormat="1" ht="14.25" customHeight="1" x14ac:dyDescent="0.25">
      <c r="A120" s="60"/>
      <c r="B120" s="60"/>
      <c r="C120" s="60"/>
      <c r="D120" s="65"/>
      <c r="E120" s="60"/>
      <c r="F120" s="62"/>
      <c r="G120" s="63"/>
      <c r="H120" s="63"/>
      <c r="I120" s="63"/>
      <c r="J120" s="64"/>
    </row>
    <row r="121" spans="1:10" s="36" customFormat="1" ht="14.25" customHeight="1" x14ac:dyDescent="0.25">
      <c r="A121" s="60"/>
      <c r="B121" s="60"/>
      <c r="C121" s="60"/>
      <c r="D121" s="65"/>
      <c r="E121" s="60"/>
      <c r="F121" s="62"/>
      <c r="G121" s="63"/>
      <c r="H121" s="63"/>
      <c r="I121" s="63"/>
      <c r="J121" s="64"/>
    </row>
    <row r="122" spans="1:10" s="36" customFormat="1" ht="14.25" customHeight="1" x14ac:dyDescent="0.25">
      <c r="A122" s="60"/>
      <c r="B122" s="60"/>
      <c r="C122" s="60"/>
      <c r="D122" s="65"/>
      <c r="E122" s="60"/>
      <c r="F122" s="62"/>
      <c r="G122" s="63"/>
      <c r="H122" s="63"/>
      <c r="I122" s="63"/>
      <c r="J122" s="64"/>
    </row>
    <row r="123" spans="1:10" s="36" customFormat="1" ht="14.25" customHeight="1" x14ac:dyDescent="0.25">
      <c r="A123" s="60"/>
      <c r="B123" s="60"/>
      <c r="C123" s="60"/>
      <c r="D123" s="65"/>
      <c r="E123" s="60"/>
      <c r="F123" s="62"/>
      <c r="G123" s="63"/>
      <c r="H123" s="63"/>
      <c r="I123" s="63"/>
      <c r="J123" s="64"/>
    </row>
    <row r="124" spans="1:10" s="36" customFormat="1" ht="14.25" customHeight="1" x14ac:dyDescent="0.25">
      <c r="A124" s="60"/>
      <c r="B124" s="60"/>
      <c r="C124" s="60"/>
      <c r="D124" s="65"/>
      <c r="E124" s="60"/>
      <c r="F124" s="62"/>
      <c r="G124" s="63"/>
      <c r="H124" s="63"/>
      <c r="I124" s="63"/>
      <c r="J124" s="64"/>
    </row>
    <row r="125" spans="1:10" s="36" customFormat="1" ht="14.25" customHeight="1" x14ac:dyDescent="0.25">
      <c r="A125" s="60"/>
      <c r="B125" s="60"/>
      <c r="C125" s="60"/>
      <c r="D125" s="65"/>
      <c r="E125" s="60"/>
      <c r="F125" s="62"/>
      <c r="G125" s="63"/>
      <c r="H125" s="63"/>
      <c r="I125" s="63"/>
      <c r="J125" s="64"/>
    </row>
    <row r="126" spans="1:10" s="36" customFormat="1" ht="14.25" customHeight="1" x14ac:dyDescent="0.25">
      <c r="A126" s="60"/>
      <c r="B126" s="60"/>
      <c r="C126" s="60"/>
      <c r="D126" s="65"/>
      <c r="E126" s="60"/>
      <c r="F126" s="62"/>
      <c r="G126" s="63"/>
      <c r="H126" s="63"/>
      <c r="I126" s="63"/>
      <c r="J126" s="64"/>
    </row>
    <row r="127" spans="1:10" s="36" customFormat="1" ht="14.25" customHeight="1" x14ac:dyDescent="0.25">
      <c r="A127" s="60"/>
      <c r="B127" s="60"/>
      <c r="C127" s="60"/>
      <c r="D127" s="65"/>
      <c r="E127" s="60"/>
      <c r="F127" s="62"/>
      <c r="G127" s="63"/>
      <c r="H127" s="63"/>
      <c r="I127" s="63"/>
      <c r="J127" s="64"/>
    </row>
    <row r="128" spans="1:10" s="36" customFormat="1" ht="14.25" customHeight="1" x14ac:dyDescent="0.25">
      <c r="A128" s="60"/>
      <c r="B128" s="60"/>
      <c r="C128" s="60"/>
      <c r="D128" s="65"/>
      <c r="E128" s="60"/>
      <c r="F128" s="62"/>
      <c r="G128" s="63"/>
      <c r="H128" s="63"/>
      <c r="I128" s="63"/>
      <c r="J128" s="64"/>
    </row>
    <row r="129" spans="1:10" s="36" customFormat="1" ht="14.25" customHeight="1" x14ac:dyDescent="0.25">
      <c r="A129" s="60"/>
      <c r="B129" s="60"/>
      <c r="C129" s="60"/>
      <c r="D129" s="65"/>
      <c r="E129" s="60"/>
      <c r="F129" s="62"/>
      <c r="G129" s="63"/>
      <c r="H129" s="63"/>
      <c r="I129" s="63"/>
      <c r="J129" s="64"/>
    </row>
    <row r="130" spans="1:10" s="36" customFormat="1" ht="14.25" customHeight="1" x14ac:dyDescent="0.25">
      <c r="A130" s="60"/>
      <c r="B130" s="60"/>
      <c r="C130" s="60"/>
      <c r="D130" s="65"/>
      <c r="E130" s="60"/>
      <c r="F130" s="62"/>
      <c r="G130" s="63"/>
      <c r="H130" s="63"/>
      <c r="I130" s="63"/>
      <c r="J130" s="64"/>
    </row>
    <row r="131" spans="1:10" s="36" customFormat="1" ht="14.25" customHeight="1" x14ac:dyDescent="0.25">
      <c r="A131" s="60"/>
      <c r="B131" s="60"/>
      <c r="C131" s="60"/>
      <c r="D131" s="65"/>
      <c r="E131" s="60"/>
      <c r="F131" s="62"/>
      <c r="G131" s="63"/>
      <c r="H131" s="63"/>
      <c r="I131" s="63"/>
      <c r="J131" s="64"/>
    </row>
    <row r="132" spans="1:10" s="36" customFormat="1" ht="14.25" customHeight="1" x14ac:dyDescent="0.25">
      <c r="A132" s="60"/>
      <c r="B132" s="60"/>
      <c r="C132" s="60"/>
      <c r="D132" s="65"/>
      <c r="E132" s="60"/>
      <c r="F132" s="62"/>
      <c r="G132" s="63"/>
      <c r="H132" s="63"/>
      <c r="I132" s="63"/>
      <c r="J132" s="64"/>
    </row>
    <row r="133" spans="1:10" ht="36.75" customHeight="1" x14ac:dyDescent="0.25"/>
  </sheetData>
  <mergeCells count="9">
    <mergeCell ref="A91:G91"/>
    <mergeCell ref="C6:G6"/>
    <mergeCell ref="C3:J3"/>
    <mergeCell ref="C5:J5"/>
    <mergeCell ref="A1:B6"/>
    <mergeCell ref="C1:J1"/>
    <mergeCell ref="C2:J2"/>
    <mergeCell ref="I7:I8"/>
    <mergeCell ref="C4:J4"/>
  </mergeCells>
  <printOptions horizontalCentered="1"/>
  <pageMargins left="0.23622047244094491" right="0.23622047244094491" top="0.15748031496062992" bottom="0.19685039370078741" header="0.31496062992125984" footer="0.31496062992125984"/>
  <pageSetup paperSize="9" scale="80" orientation="landscape" r:id="rId1"/>
  <ignoredErrors>
    <ignoredError sqref="J71 J87 J1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D663F-67B5-4F9E-9464-F076A6B988D4}">
  <dimension ref="A1:D40"/>
  <sheetViews>
    <sheetView workbookViewId="0">
      <selection activeCell="E10" sqref="E10"/>
    </sheetView>
  </sheetViews>
  <sheetFormatPr defaultColWidth="32.85546875" defaultRowHeight="15" x14ac:dyDescent="0.25"/>
  <cols>
    <col min="1" max="1" width="32.28515625" customWidth="1"/>
    <col min="3" max="3" width="18.140625" customWidth="1"/>
    <col min="4" max="4" width="15.5703125" customWidth="1"/>
    <col min="250" max="250" width="32.28515625" customWidth="1"/>
    <col min="252" max="252" width="18.140625" customWidth="1"/>
    <col min="253" max="253" width="15.5703125" customWidth="1"/>
    <col min="506" max="506" width="32.28515625" customWidth="1"/>
    <col min="508" max="508" width="18.140625" customWidth="1"/>
    <col min="509" max="509" width="15.5703125" customWidth="1"/>
    <col min="762" max="762" width="32.28515625" customWidth="1"/>
    <col min="764" max="764" width="18.140625" customWidth="1"/>
    <col min="765" max="765" width="15.5703125" customWidth="1"/>
    <col min="1018" max="1018" width="32.28515625" customWidth="1"/>
    <col min="1020" max="1020" width="18.140625" customWidth="1"/>
    <col min="1021" max="1021" width="15.5703125" customWidth="1"/>
    <col min="1274" max="1274" width="32.28515625" customWidth="1"/>
    <col min="1276" max="1276" width="18.140625" customWidth="1"/>
    <col min="1277" max="1277" width="15.5703125" customWidth="1"/>
    <col min="1530" max="1530" width="32.28515625" customWidth="1"/>
    <col min="1532" max="1532" width="18.140625" customWidth="1"/>
    <col min="1533" max="1533" width="15.5703125" customWidth="1"/>
    <col min="1786" max="1786" width="32.28515625" customWidth="1"/>
    <col min="1788" max="1788" width="18.140625" customWidth="1"/>
    <col min="1789" max="1789" width="15.5703125" customWidth="1"/>
    <col min="2042" max="2042" width="32.28515625" customWidth="1"/>
    <col min="2044" max="2044" width="18.140625" customWidth="1"/>
    <col min="2045" max="2045" width="15.5703125" customWidth="1"/>
    <col min="2298" max="2298" width="32.28515625" customWidth="1"/>
    <col min="2300" max="2300" width="18.140625" customWidth="1"/>
    <col min="2301" max="2301" width="15.5703125" customWidth="1"/>
    <col min="2554" max="2554" width="32.28515625" customWidth="1"/>
    <col min="2556" max="2556" width="18.140625" customWidth="1"/>
    <col min="2557" max="2557" width="15.5703125" customWidth="1"/>
    <col min="2810" max="2810" width="32.28515625" customWidth="1"/>
    <col min="2812" max="2812" width="18.140625" customWidth="1"/>
    <col min="2813" max="2813" width="15.5703125" customWidth="1"/>
    <col min="3066" max="3066" width="32.28515625" customWidth="1"/>
    <col min="3068" max="3068" width="18.140625" customWidth="1"/>
    <col min="3069" max="3069" width="15.5703125" customWidth="1"/>
    <col min="3322" max="3322" width="32.28515625" customWidth="1"/>
    <col min="3324" max="3324" width="18.140625" customWidth="1"/>
    <col min="3325" max="3325" width="15.5703125" customWidth="1"/>
    <col min="3578" max="3578" width="32.28515625" customWidth="1"/>
    <col min="3580" max="3580" width="18.140625" customWidth="1"/>
    <col min="3581" max="3581" width="15.5703125" customWidth="1"/>
    <col min="3834" max="3834" width="32.28515625" customWidth="1"/>
    <col min="3836" max="3836" width="18.140625" customWidth="1"/>
    <col min="3837" max="3837" width="15.5703125" customWidth="1"/>
    <col min="4090" max="4090" width="32.28515625" customWidth="1"/>
    <col min="4092" max="4092" width="18.140625" customWidth="1"/>
    <col min="4093" max="4093" width="15.5703125" customWidth="1"/>
    <col min="4346" max="4346" width="32.28515625" customWidth="1"/>
    <col min="4348" max="4348" width="18.140625" customWidth="1"/>
    <col min="4349" max="4349" width="15.5703125" customWidth="1"/>
    <col min="4602" max="4602" width="32.28515625" customWidth="1"/>
    <col min="4604" max="4604" width="18.140625" customWidth="1"/>
    <col min="4605" max="4605" width="15.5703125" customWidth="1"/>
    <col min="4858" max="4858" width="32.28515625" customWidth="1"/>
    <col min="4860" max="4860" width="18.140625" customWidth="1"/>
    <col min="4861" max="4861" width="15.5703125" customWidth="1"/>
    <col min="5114" max="5114" width="32.28515625" customWidth="1"/>
    <col min="5116" max="5116" width="18.140625" customWidth="1"/>
    <col min="5117" max="5117" width="15.5703125" customWidth="1"/>
    <col min="5370" max="5370" width="32.28515625" customWidth="1"/>
    <col min="5372" max="5372" width="18.140625" customWidth="1"/>
    <col min="5373" max="5373" width="15.5703125" customWidth="1"/>
    <col min="5626" max="5626" width="32.28515625" customWidth="1"/>
    <col min="5628" max="5628" width="18.140625" customWidth="1"/>
    <col min="5629" max="5629" width="15.5703125" customWidth="1"/>
    <col min="5882" max="5882" width="32.28515625" customWidth="1"/>
    <col min="5884" max="5884" width="18.140625" customWidth="1"/>
    <col min="5885" max="5885" width="15.5703125" customWidth="1"/>
    <col min="6138" max="6138" width="32.28515625" customWidth="1"/>
    <col min="6140" max="6140" width="18.140625" customWidth="1"/>
    <col min="6141" max="6141" width="15.5703125" customWidth="1"/>
    <col min="6394" max="6394" width="32.28515625" customWidth="1"/>
    <col min="6396" max="6396" width="18.140625" customWidth="1"/>
    <col min="6397" max="6397" width="15.5703125" customWidth="1"/>
    <col min="6650" max="6650" width="32.28515625" customWidth="1"/>
    <col min="6652" max="6652" width="18.140625" customWidth="1"/>
    <col min="6653" max="6653" width="15.5703125" customWidth="1"/>
    <col min="6906" max="6906" width="32.28515625" customWidth="1"/>
    <col min="6908" max="6908" width="18.140625" customWidth="1"/>
    <col min="6909" max="6909" width="15.5703125" customWidth="1"/>
    <col min="7162" max="7162" width="32.28515625" customWidth="1"/>
    <col min="7164" max="7164" width="18.140625" customWidth="1"/>
    <col min="7165" max="7165" width="15.5703125" customWidth="1"/>
    <col min="7418" max="7418" width="32.28515625" customWidth="1"/>
    <col min="7420" max="7420" width="18.140625" customWidth="1"/>
    <col min="7421" max="7421" width="15.5703125" customWidth="1"/>
    <col min="7674" max="7674" width="32.28515625" customWidth="1"/>
    <col min="7676" max="7676" width="18.140625" customWidth="1"/>
    <col min="7677" max="7677" width="15.5703125" customWidth="1"/>
    <col min="7930" max="7930" width="32.28515625" customWidth="1"/>
    <col min="7932" max="7932" width="18.140625" customWidth="1"/>
    <col min="7933" max="7933" width="15.5703125" customWidth="1"/>
    <col min="8186" max="8186" width="32.28515625" customWidth="1"/>
    <col min="8188" max="8188" width="18.140625" customWidth="1"/>
    <col min="8189" max="8189" width="15.5703125" customWidth="1"/>
    <col min="8442" max="8442" width="32.28515625" customWidth="1"/>
    <col min="8444" max="8444" width="18.140625" customWidth="1"/>
    <col min="8445" max="8445" width="15.5703125" customWidth="1"/>
    <col min="8698" max="8698" width="32.28515625" customWidth="1"/>
    <col min="8700" max="8700" width="18.140625" customWidth="1"/>
    <col min="8701" max="8701" width="15.5703125" customWidth="1"/>
    <col min="8954" max="8954" width="32.28515625" customWidth="1"/>
    <col min="8956" max="8956" width="18.140625" customWidth="1"/>
    <col min="8957" max="8957" width="15.5703125" customWidth="1"/>
    <col min="9210" max="9210" width="32.28515625" customWidth="1"/>
    <col min="9212" max="9212" width="18.140625" customWidth="1"/>
    <col min="9213" max="9213" width="15.5703125" customWidth="1"/>
    <col min="9466" max="9466" width="32.28515625" customWidth="1"/>
    <col min="9468" max="9468" width="18.140625" customWidth="1"/>
    <col min="9469" max="9469" width="15.5703125" customWidth="1"/>
    <col min="9722" max="9722" width="32.28515625" customWidth="1"/>
    <col min="9724" max="9724" width="18.140625" customWidth="1"/>
    <col min="9725" max="9725" width="15.5703125" customWidth="1"/>
    <col min="9978" max="9978" width="32.28515625" customWidth="1"/>
    <col min="9980" max="9980" width="18.140625" customWidth="1"/>
    <col min="9981" max="9981" width="15.5703125" customWidth="1"/>
    <col min="10234" max="10234" width="32.28515625" customWidth="1"/>
    <col min="10236" max="10236" width="18.140625" customWidth="1"/>
    <col min="10237" max="10237" width="15.5703125" customWidth="1"/>
    <col min="10490" max="10490" width="32.28515625" customWidth="1"/>
    <col min="10492" max="10492" width="18.140625" customWidth="1"/>
    <col min="10493" max="10493" width="15.5703125" customWidth="1"/>
    <col min="10746" max="10746" width="32.28515625" customWidth="1"/>
    <col min="10748" max="10748" width="18.140625" customWidth="1"/>
    <col min="10749" max="10749" width="15.5703125" customWidth="1"/>
    <col min="11002" max="11002" width="32.28515625" customWidth="1"/>
    <col min="11004" max="11004" width="18.140625" customWidth="1"/>
    <col min="11005" max="11005" width="15.5703125" customWidth="1"/>
    <col min="11258" max="11258" width="32.28515625" customWidth="1"/>
    <col min="11260" max="11260" width="18.140625" customWidth="1"/>
    <col min="11261" max="11261" width="15.5703125" customWidth="1"/>
    <col min="11514" max="11514" width="32.28515625" customWidth="1"/>
    <col min="11516" max="11516" width="18.140625" customWidth="1"/>
    <col min="11517" max="11517" width="15.5703125" customWidth="1"/>
    <col min="11770" max="11770" width="32.28515625" customWidth="1"/>
    <col min="11772" max="11772" width="18.140625" customWidth="1"/>
    <col min="11773" max="11773" width="15.5703125" customWidth="1"/>
    <col min="12026" max="12026" width="32.28515625" customWidth="1"/>
    <col min="12028" max="12028" width="18.140625" customWidth="1"/>
    <col min="12029" max="12029" width="15.5703125" customWidth="1"/>
    <col min="12282" max="12282" width="32.28515625" customWidth="1"/>
    <col min="12284" max="12284" width="18.140625" customWidth="1"/>
    <col min="12285" max="12285" width="15.5703125" customWidth="1"/>
    <col min="12538" max="12538" width="32.28515625" customWidth="1"/>
    <col min="12540" max="12540" width="18.140625" customWidth="1"/>
    <col min="12541" max="12541" width="15.5703125" customWidth="1"/>
    <col min="12794" max="12794" width="32.28515625" customWidth="1"/>
    <col min="12796" max="12796" width="18.140625" customWidth="1"/>
    <col min="12797" max="12797" width="15.5703125" customWidth="1"/>
    <col min="13050" max="13050" width="32.28515625" customWidth="1"/>
    <col min="13052" max="13052" width="18.140625" customWidth="1"/>
    <col min="13053" max="13053" width="15.5703125" customWidth="1"/>
    <col min="13306" max="13306" width="32.28515625" customWidth="1"/>
    <col min="13308" max="13308" width="18.140625" customWidth="1"/>
    <col min="13309" max="13309" width="15.5703125" customWidth="1"/>
    <col min="13562" max="13562" width="32.28515625" customWidth="1"/>
    <col min="13564" max="13564" width="18.140625" customWidth="1"/>
    <col min="13565" max="13565" width="15.5703125" customWidth="1"/>
    <col min="13818" max="13818" width="32.28515625" customWidth="1"/>
    <col min="13820" max="13820" width="18.140625" customWidth="1"/>
    <col min="13821" max="13821" width="15.5703125" customWidth="1"/>
    <col min="14074" max="14074" width="32.28515625" customWidth="1"/>
    <col min="14076" max="14076" width="18.140625" customWidth="1"/>
    <col min="14077" max="14077" width="15.5703125" customWidth="1"/>
    <col min="14330" max="14330" width="32.28515625" customWidth="1"/>
    <col min="14332" max="14332" width="18.140625" customWidth="1"/>
    <col min="14333" max="14333" width="15.5703125" customWidth="1"/>
    <col min="14586" max="14586" width="32.28515625" customWidth="1"/>
    <col min="14588" max="14588" width="18.140625" customWidth="1"/>
    <col min="14589" max="14589" width="15.5703125" customWidth="1"/>
    <col min="14842" max="14842" width="32.28515625" customWidth="1"/>
    <col min="14844" max="14844" width="18.140625" customWidth="1"/>
    <col min="14845" max="14845" width="15.5703125" customWidth="1"/>
    <col min="15098" max="15098" width="32.28515625" customWidth="1"/>
    <col min="15100" max="15100" width="18.140625" customWidth="1"/>
    <col min="15101" max="15101" width="15.5703125" customWidth="1"/>
    <col min="15354" max="15354" width="32.28515625" customWidth="1"/>
    <col min="15356" max="15356" width="18.140625" customWidth="1"/>
    <col min="15357" max="15357" width="15.5703125" customWidth="1"/>
    <col min="15610" max="15610" width="32.28515625" customWidth="1"/>
    <col min="15612" max="15612" width="18.140625" customWidth="1"/>
    <col min="15613" max="15613" width="15.5703125" customWidth="1"/>
    <col min="15866" max="15866" width="32.28515625" customWidth="1"/>
    <col min="15868" max="15868" width="18.140625" customWidth="1"/>
    <col min="15869" max="15869" width="15.5703125" customWidth="1"/>
    <col min="16122" max="16122" width="32.28515625" customWidth="1"/>
    <col min="16124" max="16124" width="18.140625" customWidth="1"/>
    <col min="16125" max="16125" width="15.5703125" customWidth="1"/>
  </cols>
  <sheetData>
    <row r="1" spans="1:4" s="1" customFormat="1" ht="22.5" customHeight="1" x14ac:dyDescent="0.2">
      <c r="A1" s="153"/>
      <c r="B1" s="156" t="s">
        <v>9</v>
      </c>
      <c r="C1" s="157"/>
      <c r="D1" s="158"/>
    </row>
    <row r="2" spans="1:4" s="1" customFormat="1" ht="27" customHeight="1" x14ac:dyDescent="0.2">
      <c r="A2" s="154"/>
      <c r="B2" s="159" t="s">
        <v>10</v>
      </c>
      <c r="C2" s="160"/>
      <c r="D2" s="161"/>
    </row>
    <row r="3" spans="1:4" s="1" customFormat="1" ht="27" customHeight="1" thickBot="1" x14ac:dyDescent="0.25">
      <c r="A3" s="154"/>
      <c r="B3" s="162" t="s">
        <v>317</v>
      </c>
      <c r="C3" s="163"/>
      <c r="D3" s="164"/>
    </row>
    <row r="4" spans="1:4" s="1" customFormat="1" ht="42" customHeight="1" thickBot="1" x14ac:dyDescent="0.25">
      <c r="A4" s="155"/>
      <c r="B4" s="162" t="s">
        <v>318</v>
      </c>
      <c r="C4" s="163"/>
      <c r="D4" s="164"/>
    </row>
    <row r="5" spans="1:4" ht="27" customHeight="1" thickBot="1" x14ac:dyDescent="0.3">
      <c r="A5" s="165" t="s">
        <v>93</v>
      </c>
      <c r="B5" s="166"/>
      <c r="C5" s="166"/>
      <c r="D5" s="167"/>
    </row>
    <row r="6" spans="1:4" x14ac:dyDescent="0.25">
      <c r="A6" s="184" t="s">
        <v>65</v>
      </c>
      <c r="B6" s="184"/>
      <c r="C6" s="184"/>
      <c r="D6" s="184"/>
    </row>
    <row r="7" spans="1:4" x14ac:dyDescent="0.25">
      <c r="A7" s="2" t="s">
        <v>66</v>
      </c>
      <c r="B7" s="187">
        <v>6.5000000000000006E-3</v>
      </c>
      <c r="C7" s="187"/>
      <c r="D7" s="187"/>
    </row>
    <row r="8" spans="1:4" x14ac:dyDescent="0.25">
      <c r="A8" s="2" t="s">
        <v>67</v>
      </c>
      <c r="B8" s="187">
        <v>0.03</v>
      </c>
      <c r="C8" s="187"/>
      <c r="D8" s="187"/>
    </row>
    <row r="9" spans="1:4" x14ac:dyDescent="0.25">
      <c r="A9" s="2" t="s">
        <v>68</v>
      </c>
      <c r="B9" s="188">
        <v>0.05</v>
      </c>
      <c r="C9" s="188"/>
      <c r="D9" s="188"/>
    </row>
    <row r="10" spans="1:4" x14ac:dyDescent="0.25">
      <c r="A10" s="2" t="s">
        <v>69</v>
      </c>
      <c r="B10" s="189">
        <f>SUM(B7:B9)</f>
        <v>8.6499999999999994E-2</v>
      </c>
      <c r="C10" s="190"/>
      <c r="D10" s="191"/>
    </row>
    <row r="11" spans="1:4" ht="15" customHeight="1" x14ac:dyDescent="0.25">
      <c r="A11" s="192" t="s">
        <v>70</v>
      </c>
      <c r="B11" s="192"/>
      <c r="C11" s="192"/>
      <c r="D11" s="192"/>
    </row>
    <row r="12" spans="1:4" x14ac:dyDescent="0.25">
      <c r="A12" s="2" t="s">
        <v>71</v>
      </c>
      <c r="B12" s="187">
        <v>0.03</v>
      </c>
      <c r="C12" s="187"/>
      <c r="D12" s="187"/>
    </row>
    <row r="13" spans="1:4" x14ac:dyDescent="0.25">
      <c r="A13" s="2" t="s">
        <v>95</v>
      </c>
      <c r="B13" s="187">
        <v>8.0000000000000002E-3</v>
      </c>
      <c r="C13" s="187"/>
      <c r="D13" s="187"/>
    </row>
    <row r="14" spans="1:4" x14ac:dyDescent="0.25">
      <c r="A14" s="2" t="s">
        <v>72</v>
      </c>
      <c r="B14" s="187">
        <v>0.01</v>
      </c>
      <c r="C14" s="187"/>
      <c r="D14" s="187"/>
    </row>
    <row r="15" spans="1:4" hidden="1" x14ac:dyDescent="0.25">
      <c r="A15" s="2" t="s">
        <v>73</v>
      </c>
      <c r="B15" s="187">
        <v>0</v>
      </c>
      <c r="C15" s="187"/>
      <c r="D15" s="187"/>
    </row>
    <row r="16" spans="1:4" x14ac:dyDescent="0.25">
      <c r="A16" s="2" t="s">
        <v>74</v>
      </c>
      <c r="B16" s="187">
        <v>0.01</v>
      </c>
      <c r="C16" s="187"/>
      <c r="D16" s="187"/>
    </row>
    <row r="17" spans="1:4" x14ac:dyDescent="0.25">
      <c r="A17" s="2" t="s">
        <v>75</v>
      </c>
      <c r="B17" s="187">
        <v>6.1499999999999999E-2</v>
      </c>
      <c r="C17" s="187"/>
      <c r="D17" s="187"/>
    </row>
    <row r="18" spans="1:4" ht="15.75" thickBot="1" x14ac:dyDescent="0.3">
      <c r="A18" s="2"/>
      <c r="B18" s="185">
        <f>SUM(B12:B17)</f>
        <v>0.1195</v>
      </c>
      <c r="C18" s="185"/>
      <c r="D18" s="186"/>
    </row>
    <row r="19" spans="1:4" ht="18.75" thickBot="1" x14ac:dyDescent="0.3">
      <c r="A19" s="2"/>
      <c r="B19" s="177" t="s">
        <v>76</v>
      </c>
      <c r="C19" s="178"/>
      <c r="D19" s="3">
        <f>(((1+B12+B13+B14+B15)*(1+B16)*(1+B17))/(1-B10)-1)</f>
        <v>0.22996882320744416</v>
      </c>
    </row>
    <row r="20" spans="1:4" x14ac:dyDescent="0.25">
      <c r="A20" s="4"/>
      <c r="B20" s="5"/>
      <c r="C20" s="6"/>
      <c r="D20" s="7"/>
    </row>
    <row r="21" spans="1:4" x14ac:dyDescent="0.25">
      <c r="A21" s="179" t="s">
        <v>94</v>
      </c>
      <c r="B21" s="179"/>
      <c r="C21" s="179"/>
      <c r="D21" s="179"/>
    </row>
    <row r="22" spans="1:4" x14ac:dyDescent="0.25">
      <c r="A22" s="8"/>
      <c r="B22" s="9"/>
      <c r="C22" s="9"/>
      <c r="D22" s="10"/>
    </row>
    <row r="23" spans="1:4" x14ac:dyDescent="0.25">
      <c r="A23" s="180" t="s">
        <v>77</v>
      </c>
      <c r="B23" s="181" t="s">
        <v>96</v>
      </c>
      <c r="C23" s="181"/>
      <c r="D23" s="182">
        <v>-1</v>
      </c>
    </row>
    <row r="24" spans="1:4" x14ac:dyDescent="0.25">
      <c r="A24" s="180"/>
      <c r="B24" s="183" t="s">
        <v>97</v>
      </c>
      <c r="C24" s="183"/>
      <c r="D24" s="182"/>
    </row>
    <row r="25" spans="1:4" x14ac:dyDescent="0.25">
      <c r="A25" s="176"/>
      <c r="B25" s="176"/>
      <c r="C25" s="176"/>
      <c r="D25" s="176"/>
    </row>
    <row r="26" spans="1:4" x14ac:dyDescent="0.25">
      <c r="A26" s="14" t="s">
        <v>78</v>
      </c>
      <c r="B26" s="15"/>
      <c r="C26" s="15"/>
      <c r="D26" s="10"/>
    </row>
    <row r="27" spans="1:4" x14ac:dyDescent="0.25">
      <c r="A27" s="16" t="s">
        <v>79</v>
      </c>
      <c r="B27" s="168" t="s">
        <v>80</v>
      </c>
      <c r="C27" s="168"/>
      <c r="D27" s="10"/>
    </row>
    <row r="28" spans="1:4" x14ac:dyDescent="0.25">
      <c r="A28" s="16" t="s">
        <v>81</v>
      </c>
      <c r="B28" s="168" t="s">
        <v>82</v>
      </c>
      <c r="C28" s="168"/>
      <c r="D28" s="10"/>
    </row>
    <row r="29" spans="1:4" x14ac:dyDescent="0.25">
      <c r="A29" s="16" t="s">
        <v>83</v>
      </c>
      <c r="B29" s="168" t="s">
        <v>84</v>
      </c>
      <c r="C29" s="168"/>
      <c r="D29" s="10"/>
    </row>
    <row r="30" spans="1:4" x14ac:dyDescent="0.25">
      <c r="A30" s="16" t="s">
        <v>85</v>
      </c>
      <c r="B30" s="168" t="s">
        <v>86</v>
      </c>
      <c r="C30" s="168"/>
      <c r="D30" s="10"/>
    </row>
    <row r="31" spans="1:4" x14ac:dyDescent="0.25">
      <c r="A31" s="16" t="s">
        <v>87</v>
      </c>
      <c r="B31" s="168" t="s">
        <v>88</v>
      </c>
      <c r="C31" s="168"/>
      <c r="D31" s="10"/>
    </row>
    <row r="32" spans="1:4" x14ac:dyDescent="0.25">
      <c r="A32" s="16" t="s">
        <v>89</v>
      </c>
      <c r="B32" s="168" t="s">
        <v>90</v>
      </c>
      <c r="C32" s="168"/>
      <c r="D32" s="10"/>
    </row>
    <row r="33" spans="1:4" x14ac:dyDescent="0.25">
      <c r="A33" s="16" t="s">
        <v>91</v>
      </c>
      <c r="B33" s="17" t="s">
        <v>92</v>
      </c>
      <c r="C33" s="17"/>
      <c r="D33" s="10"/>
    </row>
    <row r="34" spans="1:4" x14ac:dyDescent="0.25">
      <c r="A34" s="18"/>
      <c r="B34" s="169"/>
      <c r="C34" s="169"/>
      <c r="D34" s="7"/>
    </row>
    <row r="35" spans="1:4" x14ac:dyDescent="0.25">
      <c r="A35" s="19"/>
      <c r="B35" s="20"/>
      <c r="C35" s="20"/>
      <c r="D35" s="13"/>
    </row>
    <row r="36" spans="1:4" x14ac:dyDescent="0.25">
      <c r="A36" s="19"/>
      <c r="B36" s="20"/>
      <c r="C36" s="20"/>
      <c r="D36" s="13"/>
    </row>
    <row r="37" spans="1:4" x14ac:dyDescent="0.25">
      <c r="A37" s="170" t="s">
        <v>63</v>
      </c>
      <c r="B37" s="171"/>
      <c r="C37" s="171"/>
      <c r="D37" s="172"/>
    </row>
    <row r="38" spans="1:4" x14ac:dyDescent="0.25">
      <c r="A38" s="173" t="s">
        <v>32</v>
      </c>
      <c r="B38" s="174"/>
      <c r="C38" s="174"/>
      <c r="D38" s="175"/>
    </row>
    <row r="39" spans="1:4" x14ac:dyDescent="0.25">
      <c r="A39" s="150" t="s">
        <v>64</v>
      </c>
      <c r="B39" s="151"/>
      <c r="C39" s="151"/>
      <c r="D39" s="152"/>
    </row>
    <row r="40" spans="1:4" x14ac:dyDescent="0.25">
      <c r="A40" s="21"/>
      <c r="B40" s="11"/>
      <c r="C40" s="11"/>
      <c r="D40" s="12"/>
    </row>
  </sheetData>
  <mergeCells count="36">
    <mergeCell ref="B3:D3"/>
    <mergeCell ref="A6:D6"/>
    <mergeCell ref="B18:D18"/>
    <mergeCell ref="B7:D7"/>
    <mergeCell ref="B8:D8"/>
    <mergeCell ref="B9:D9"/>
    <mergeCell ref="B10:D10"/>
    <mergeCell ref="A11:D11"/>
    <mergeCell ref="B12:D12"/>
    <mergeCell ref="B13:D13"/>
    <mergeCell ref="B14:D14"/>
    <mergeCell ref="B15:D15"/>
    <mergeCell ref="B16:D16"/>
    <mergeCell ref="B17:D17"/>
    <mergeCell ref="B19:C19"/>
    <mergeCell ref="A21:D21"/>
    <mergeCell ref="A23:A24"/>
    <mergeCell ref="B23:C23"/>
    <mergeCell ref="D23:D24"/>
    <mergeCell ref="B24:C24"/>
    <mergeCell ref="A39:D39"/>
    <mergeCell ref="A1:A4"/>
    <mergeCell ref="B1:D1"/>
    <mergeCell ref="B2:D2"/>
    <mergeCell ref="B4:D4"/>
    <mergeCell ref="A5:D5"/>
    <mergeCell ref="B32:C32"/>
    <mergeCell ref="B34:C34"/>
    <mergeCell ref="A37:D37"/>
    <mergeCell ref="A38:D38"/>
    <mergeCell ref="A25:D25"/>
    <mergeCell ref="B27:C27"/>
    <mergeCell ref="B28:C28"/>
    <mergeCell ref="B29:C29"/>
    <mergeCell ref="B30:C30"/>
    <mergeCell ref="B31:C31"/>
  </mergeCells>
  <pageMargins left="0.25" right="0.25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5C782-E19A-474E-B80D-E5CE3D58DA5B}">
  <dimension ref="A1:J28"/>
  <sheetViews>
    <sheetView tabSelected="1" workbookViewId="0">
      <selection activeCell="N9" sqref="N9"/>
    </sheetView>
  </sheetViews>
  <sheetFormatPr defaultRowHeight="15" x14ac:dyDescent="0.25"/>
  <cols>
    <col min="1" max="1" width="15.140625" customWidth="1"/>
    <col min="2" max="2" width="34" customWidth="1"/>
    <col min="3" max="3" width="16" customWidth="1"/>
    <col min="4" max="4" width="10.5703125" customWidth="1"/>
    <col min="5" max="5" width="14.7109375" customWidth="1"/>
    <col min="6" max="6" width="9.85546875" customWidth="1"/>
    <col min="7" max="7" width="14.7109375" customWidth="1"/>
    <col min="8" max="8" width="9.85546875" customWidth="1"/>
    <col min="9" max="9" width="14.7109375" customWidth="1"/>
    <col min="10" max="10" width="9.85546875" customWidth="1"/>
  </cols>
  <sheetData>
    <row r="1" spans="1:10" ht="21" customHeight="1" x14ac:dyDescent="0.25">
      <c r="A1" s="193"/>
      <c r="B1" s="149" t="s">
        <v>305</v>
      </c>
      <c r="C1" s="149"/>
      <c r="D1" s="149"/>
      <c r="E1" s="149"/>
      <c r="F1" s="149"/>
      <c r="G1" s="149"/>
      <c r="H1" s="149"/>
      <c r="I1" s="149"/>
      <c r="J1" s="149"/>
    </row>
    <row r="2" spans="1:10" ht="17.25" customHeight="1" x14ac:dyDescent="0.25">
      <c r="A2" s="194"/>
      <c r="B2" s="149" t="s">
        <v>322</v>
      </c>
      <c r="C2" s="149"/>
      <c r="D2" s="149"/>
      <c r="E2" s="149"/>
      <c r="F2" s="149"/>
      <c r="G2" s="149"/>
      <c r="H2" s="149"/>
      <c r="I2" s="149"/>
      <c r="J2" s="149"/>
    </row>
    <row r="3" spans="1:10" ht="22.5" customHeight="1" x14ac:dyDescent="0.25">
      <c r="A3" s="194"/>
      <c r="B3" s="138" t="s">
        <v>314</v>
      </c>
      <c r="C3" s="138"/>
      <c r="D3" s="138"/>
      <c r="E3" s="138"/>
      <c r="F3" s="138"/>
      <c r="G3" s="138"/>
      <c r="H3" s="138"/>
      <c r="I3" s="138"/>
      <c r="J3" s="138"/>
    </row>
    <row r="4" spans="1:10" ht="20.25" customHeight="1" x14ac:dyDescent="0.25">
      <c r="A4" s="194"/>
      <c r="B4" s="138" t="s">
        <v>313</v>
      </c>
      <c r="C4" s="138"/>
      <c r="D4" s="138"/>
      <c r="E4" s="138"/>
      <c r="F4" s="138"/>
      <c r="G4" s="138"/>
      <c r="H4" s="138"/>
      <c r="I4" s="138"/>
      <c r="J4" s="138"/>
    </row>
    <row r="5" spans="1:10" ht="25.5" customHeight="1" x14ac:dyDescent="0.25">
      <c r="A5" s="195"/>
      <c r="B5" s="197" t="s">
        <v>306</v>
      </c>
      <c r="C5" s="197"/>
      <c r="D5" s="197"/>
      <c r="E5" s="197"/>
      <c r="F5" s="197"/>
      <c r="G5" s="197"/>
      <c r="H5" s="197"/>
      <c r="I5" s="197"/>
      <c r="J5" s="197"/>
    </row>
    <row r="6" spans="1:10" x14ac:dyDescent="0.25">
      <c r="A6" s="203" t="s">
        <v>3</v>
      </c>
      <c r="B6" s="204" t="s">
        <v>307</v>
      </c>
      <c r="C6" s="206" t="s">
        <v>8</v>
      </c>
      <c r="D6" s="206"/>
      <c r="E6" s="207" t="s">
        <v>308</v>
      </c>
      <c r="F6" s="206"/>
      <c r="G6" s="207" t="s">
        <v>320</v>
      </c>
      <c r="H6" s="206"/>
      <c r="I6" s="207" t="s">
        <v>321</v>
      </c>
      <c r="J6" s="206"/>
    </row>
    <row r="7" spans="1:10" x14ac:dyDescent="0.25">
      <c r="A7" s="203"/>
      <c r="B7" s="205"/>
      <c r="C7" s="116" t="s">
        <v>25</v>
      </c>
      <c r="D7" s="117" t="s">
        <v>309</v>
      </c>
      <c r="E7" s="118" t="s">
        <v>25</v>
      </c>
      <c r="F7" s="117" t="s">
        <v>309</v>
      </c>
      <c r="G7" s="118" t="s">
        <v>25</v>
      </c>
      <c r="H7" s="117" t="s">
        <v>309</v>
      </c>
      <c r="I7" s="118" t="s">
        <v>25</v>
      </c>
      <c r="J7" s="117" t="s">
        <v>309</v>
      </c>
    </row>
    <row r="8" spans="1:10" x14ac:dyDescent="0.25">
      <c r="A8" s="198"/>
      <c r="B8" s="198"/>
      <c r="C8" s="198"/>
      <c r="D8" s="198"/>
      <c r="E8" s="199"/>
      <c r="F8" s="198"/>
    </row>
    <row r="9" spans="1:10" ht="30.75" customHeight="1" x14ac:dyDescent="0.25">
      <c r="A9" s="123" t="s">
        <v>26</v>
      </c>
      <c r="B9" s="124" t="s">
        <v>315</v>
      </c>
      <c r="C9" s="125">
        <v>30238.86</v>
      </c>
      <c r="D9" s="130">
        <f>C9/C17</f>
        <v>4.0333420574538696E-2</v>
      </c>
      <c r="E9" s="214">
        <f>C9*F9</f>
        <v>30238.86</v>
      </c>
      <c r="F9" s="215">
        <v>1</v>
      </c>
      <c r="G9" s="133">
        <v>0</v>
      </c>
      <c r="H9" s="132">
        <v>0</v>
      </c>
      <c r="I9" s="133">
        <v>0</v>
      </c>
      <c r="J9" s="132">
        <v>0</v>
      </c>
    </row>
    <row r="10" spans="1:10" ht="35.25" customHeight="1" x14ac:dyDescent="0.25">
      <c r="A10" s="129" t="s">
        <v>18</v>
      </c>
      <c r="B10" s="127" t="s">
        <v>319</v>
      </c>
      <c r="C10" s="128">
        <v>57951.45</v>
      </c>
      <c r="D10" s="131">
        <f>C10/C17</f>
        <v>7.7297232956346579E-2</v>
      </c>
      <c r="E10" s="214">
        <f>C10*F10</f>
        <v>57951.45</v>
      </c>
      <c r="F10" s="215">
        <v>1</v>
      </c>
      <c r="G10" s="133">
        <v>0</v>
      </c>
      <c r="H10" s="132">
        <v>0</v>
      </c>
      <c r="I10" s="133">
        <v>0</v>
      </c>
      <c r="J10" s="132">
        <v>0</v>
      </c>
    </row>
    <row r="11" spans="1:10" ht="26.25" customHeight="1" x14ac:dyDescent="0.25">
      <c r="A11" s="129" t="s">
        <v>20</v>
      </c>
      <c r="B11" s="127" t="s">
        <v>105</v>
      </c>
      <c r="C11" s="128">
        <v>74207.78</v>
      </c>
      <c r="D11" s="131">
        <f>C11/C17</f>
        <v>9.8980371635797149E-2</v>
      </c>
      <c r="E11" s="133">
        <v>0</v>
      </c>
      <c r="F11" s="132">
        <v>0</v>
      </c>
      <c r="G11" s="133">
        <v>0</v>
      </c>
      <c r="H11" s="132">
        <v>0</v>
      </c>
      <c r="I11" s="214">
        <f>C11*J11</f>
        <v>74207.78</v>
      </c>
      <c r="J11" s="215">
        <v>1</v>
      </c>
    </row>
    <row r="12" spans="1:10" ht="26.25" customHeight="1" x14ac:dyDescent="0.25">
      <c r="A12" s="129" t="s">
        <v>23</v>
      </c>
      <c r="B12" s="127" t="s">
        <v>106</v>
      </c>
      <c r="C12" s="128">
        <v>148713.72</v>
      </c>
      <c r="D12" s="131">
        <f>C12/C17</f>
        <v>0.1983584372547175</v>
      </c>
      <c r="E12" s="133">
        <v>0</v>
      </c>
      <c r="F12" s="132">
        <v>0</v>
      </c>
      <c r="G12" s="214">
        <f>C12*H12</f>
        <v>74356.86</v>
      </c>
      <c r="H12" s="215">
        <v>0.5</v>
      </c>
      <c r="I12" s="214">
        <f>C12*J12</f>
        <v>74356.86</v>
      </c>
      <c r="J12" s="215">
        <v>0.5</v>
      </c>
    </row>
    <row r="13" spans="1:10" ht="26.25" customHeight="1" x14ac:dyDescent="0.25">
      <c r="A13" s="129" t="s">
        <v>107</v>
      </c>
      <c r="B13" s="127" t="s">
        <v>160</v>
      </c>
      <c r="C13" s="128">
        <v>60075.21</v>
      </c>
      <c r="D13" s="211">
        <f>C13/C17</f>
        <v>8.0129962274825592E-2</v>
      </c>
      <c r="E13" s="216">
        <f>F13*C13</f>
        <v>30037.605</v>
      </c>
      <c r="F13" s="217">
        <v>0.5</v>
      </c>
      <c r="G13" s="216">
        <f>C13*H13</f>
        <v>30037.605</v>
      </c>
      <c r="H13" s="217">
        <v>0.5</v>
      </c>
      <c r="I13" s="212">
        <v>0</v>
      </c>
      <c r="J13" s="213">
        <v>0</v>
      </c>
    </row>
    <row r="14" spans="1:10" x14ac:dyDescent="0.25">
      <c r="A14" s="129" t="s">
        <v>255</v>
      </c>
      <c r="B14" s="208" t="s">
        <v>174</v>
      </c>
      <c r="C14" s="209">
        <v>9886.7199999999993</v>
      </c>
      <c r="D14" s="210">
        <f>C14/C17</f>
        <v>1.3187178215802552E-2</v>
      </c>
      <c r="E14" s="133">
        <v>0</v>
      </c>
      <c r="F14" s="132">
        <v>0</v>
      </c>
      <c r="G14" s="218">
        <f>C14*H14</f>
        <v>9886.7199999999993</v>
      </c>
      <c r="H14" s="217">
        <v>1</v>
      </c>
      <c r="I14" s="133">
        <v>0</v>
      </c>
      <c r="J14" s="213">
        <v>0</v>
      </c>
    </row>
    <row r="15" spans="1:10" ht="26.25" customHeight="1" x14ac:dyDescent="0.25">
      <c r="A15" s="129" t="s">
        <v>265</v>
      </c>
      <c r="B15" s="127" t="s">
        <v>316</v>
      </c>
      <c r="C15" s="128">
        <v>113117.55</v>
      </c>
      <c r="D15" s="131">
        <f>C15/C17</f>
        <v>0.1508792897123572</v>
      </c>
      <c r="E15" s="133">
        <v>0</v>
      </c>
      <c r="F15" s="132">
        <v>0</v>
      </c>
      <c r="G15" s="133">
        <v>0</v>
      </c>
      <c r="H15" s="132">
        <v>0</v>
      </c>
      <c r="I15" s="214">
        <f>C15*J15</f>
        <v>113117.55</v>
      </c>
      <c r="J15" s="215">
        <v>1</v>
      </c>
    </row>
    <row r="16" spans="1:10" ht="26.25" customHeight="1" x14ac:dyDescent="0.25">
      <c r="B16" s="127" t="s">
        <v>274</v>
      </c>
      <c r="C16" s="128">
        <v>255530.89</v>
      </c>
      <c r="D16" s="131">
        <f>C16/C17</f>
        <v>0.34083410737561481</v>
      </c>
      <c r="E16" s="214">
        <f>C16*F16</f>
        <v>127765.44500000001</v>
      </c>
      <c r="F16" s="215">
        <v>0.5</v>
      </c>
      <c r="G16" s="214">
        <f>C16*H16</f>
        <v>127765.44500000001</v>
      </c>
      <c r="H16" s="215">
        <v>0.5</v>
      </c>
      <c r="I16" s="133">
        <v>0</v>
      </c>
      <c r="J16" s="132">
        <v>0</v>
      </c>
    </row>
    <row r="17" spans="1:10" ht="26.25" customHeight="1" x14ac:dyDescent="0.25">
      <c r="A17" s="126" t="s">
        <v>310</v>
      </c>
      <c r="B17" s="126"/>
      <c r="C17" s="119">
        <f>SUM(C9:C16)</f>
        <v>749722.17999999993</v>
      </c>
      <c r="D17" s="120">
        <f>SUM(D9:D16)</f>
        <v>1</v>
      </c>
      <c r="E17" s="119">
        <f>SUM(E9:E16)</f>
        <v>245993.36</v>
      </c>
      <c r="F17" s="120">
        <f>E17/C17</f>
        <v>0.32811268835610546</v>
      </c>
      <c r="G17" s="119">
        <f>SUM(G9:G16)</f>
        <v>242046.63</v>
      </c>
      <c r="H17" s="120">
        <f>G17/C17</f>
        <v>0.32284843166838151</v>
      </c>
      <c r="I17" s="119">
        <f>SUM(I9:I16)</f>
        <v>261682.19</v>
      </c>
      <c r="J17" s="120">
        <f>I17/C17</f>
        <v>0.34903887997551308</v>
      </c>
    </row>
    <row r="18" spans="1:10" x14ac:dyDescent="0.25">
      <c r="A18" s="198"/>
      <c r="B18" s="198"/>
      <c r="C18" s="198"/>
      <c r="D18" s="198"/>
      <c r="E18" s="199"/>
      <c r="F18" s="198"/>
    </row>
    <row r="19" spans="1:10" x14ac:dyDescent="0.25">
      <c r="A19" s="200" t="s">
        <v>311</v>
      </c>
      <c r="B19" s="200"/>
      <c r="C19" s="200"/>
      <c r="D19" s="200"/>
      <c r="E19" s="121">
        <f>E17</f>
        <v>245993.36</v>
      </c>
      <c r="F19" s="122"/>
      <c r="G19" s="121">
        <f>G17</f>
        <v>242046.63</v>
      </c>
      <c r="H19" s="122"/>
      <c r="I19" s="121">
        <f>I17</f>
        <v>261682.19</v>
      </c>
      <c r="J19" s="122"/>
    </row>
    <row r="20" spans="1:10" x14ac:dyDescent="0.25">
      <c r="A20" s="200"/>
      <c r="B20" s="200"/>
      <c r="C20" s="200"/>
      <c r="D20" s="200"/>
      <c r="E20" s="201"/>
      <c r="F20" s="202"/>
    </row>
    <row r="21" spans="1:10" x14ac:dyDescent="0.25">
      <c r="A21" s="200" t="s">
        <v>312</v>
      </c>
      <c r="B21" s="200"/>
      <c r="C21" s="200"/>
      <c r="D21" s="200"/>
      <c r="E21" s="121">
        <f>E19</f>
        <v>245993.36</v>
      </c>
      <c r="F21" s="122">
        <f>F17</f>
        <v>0.32811268835610546</v>
      </c>
      <c r="G21" s="121">
        <f>E19+G19</f>
        <v>488039.99</v>
      </c>
      <c r="H21" s="122">
        <f>G21/C17</f>
        <v>0.65096112002448703</v>
      </c>
      <c r="I21" s="121">
        <f>G21+I19</f>
        <v>749722.17999999993</v>
      </c>
      <c r="J21" s="122">
        <f>I21/C17</f>
        <v>1</v>
      </c>
    </row>
    <row r="26" spans="1:10" x14ac:dyDescent="0.25">
      <c r="A26" s="196" t="s">
        <v>11</v>
      </c>
      <c r="B26" s="196"/>
      <c r="C26" s="196"/>
      <c r="D26" s="196"/>
      <c r="E26" s="196"/>
      <c r="F26" s="196"/>
    </row>
    <row r="27" spans="1:10" x14ac:dyDescent="0.25">
      <c r="A27" s="196" t="s">
        <v>12</v>
      </c>
      <c r="B27" s="196"/>
      <c r="C27" s="196"/>
      <c r="D27" s="196"/>
      <c r="E27" s="196"/>
      <c r="F27" s="196"/>
    </row>
    <row r="28" spans="1:10" x14ac:dyDescent="0.25">
      <c r="A28" s="196" t="s">
        <v>64</v>
      </c>
      <c r="B28" s="196"/>
      <c r="C28" s="196"/>
      <c r="D28" s="196"/>
      <c r="E28" s="196"/>
      <c r="F28" s="196"/>
    </row>
  </sheetData>
  <mergeCells count="20">
    <mergeCell ref="G6:H6"/>
    <mergeCell ref="I6:J6"/>
    <mergeCell ref="B5:J5"/>
    <mergeCell ref="B3:J3"/>
    <mergeCell ref="B4:J4"/>
    <mergeCell ref="A27:F27"/>
    <mergeCell ref="A28:F28"/>
    <mergeCell ref="C6:D6"/>
    <mergeCell ref="E6:F6"/>
    <mergeCell ref="A8:F8"/>
    <mergeCell ref="A1:A5"/>
    <mergeCell ref="A26:F26"/>
    <mergeCell ref="A18:F18"/>
    <mergeCell ref="A19:D19"/>
    <mergeCell ref="A20:F20"/>
    <mergeCell ref="A21:D21"/>
    <mergeCell ref="A6:A7"/>
    <mergeCell ref="B6:B7"/>
    <mergeCell ref="B2:J2"/>
    <mergeCell ref="B1:J1"/>
  </mergeCells>
  <printOptions horizontalCentered="1"/>
  <pageMargins left="0.11811023622047245" right="0.11811023622047245" top="0.59055118110236227" bottom="0.78740157480314965" header="0.31496062992125984" footer="0.31496062992125984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BDI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jeferson serradilha</dc:creator>
  <cp:lastModifiedBy>jeferson serradilha</cp:lastModifiedBy>
  <cp:lastPrinted>2020-08-13T13:24:36Z</cp:lastPrinted>
  <dcterms:created xsi:type="dcterms:W3CDTF">2017-05-03T14:02:09Z</dcterms:created>
  <dcterms:modified xsi:type="dcterms:W3CDTF">2021-02-02T13:20:07Z</dcterms:modified>
</cp:coreProperties>
</file>